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80" windowHeight="8310" activeTab="0"/>
  </bookViews>
  <sheets>
    <sheet name="2003 Taxes" sheetId="1" r:id="rId1"/>
  </sheets>
  <definedNames>
    <definedName name="Dataset">'2003 Taxes'!$A$1:$AS$567</definedName>
    <definedName name="_xlnm.Print_Area" localSheetId="0">'2003 Taxes'!$A:$IV</definedName>
    <definedName name="_xlnm.Print_Titles" localSheetId="0">'2003 Taxes'!$A:$D,'2003 Taxes'!$1:$2</definedName>
  </definedNames>
  <calcPr fullCalcOnLoad="1"/>
</workbook>
</file>

<file path=xl/sharedStrings.xml><?xml version="1.0" encoding="utf-8"?>
<sst xmlns="http://schemas.openxmlformats.org/spreadsheetml/2006/main" count="1864" uniqueCount="1193">
  <si>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</si>
  <si>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</si>
  <si>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</si>
  <si>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</si>
  <si>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</si>
  <si>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</si>
  <si>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</si>
  <si>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</si>
  <si>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</si>
  <si>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</si>
  <si>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</si>
  <si>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</si>
  <si>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</si>
  <si>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</si>
  <si>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</si>
  <si>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</si>
  <si>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</si>
  <si>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</si>
  <si>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</si>
  <si>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</si>
  <si>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</si>
  <si>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</si>
  <si>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</si>
  <si>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</si>
  <si>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</si>
  <si>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</si>
  <si>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</si>
  <si>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</si>
  <si>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</si>
  <si>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</si>
  <si>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</si>
  <si>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</si>
  <si>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</si>
  <si>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</si>
  <si>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</si>
  <si>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</si>
  <si>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</si>
  <si>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</si>
  <si>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</si>
  <si>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</si>
  <si>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</si>
  <si>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</si>
  <si>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</si>
  <si>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</si>
  <si>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</si>
  <si>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</si>
  <si>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</si>
  <si>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</si>
  <si>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</si>
  <si>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</si>
  <si>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</si>
  <si>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</si>
  <si>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</si>
  <si>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</si>
  <si>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S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</si>
  <si>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</si>
  <si>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</si>
  <si>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</si>
  <si>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</si>
  <si>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</si>
  <si>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</si>
  <si>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</si>
  <si>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</si>
  <si>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</si>
  <si>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</si>
  <si>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</si>
  <si>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</si>
  <si>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</si>
  <si>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</si>
  <si>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</si>
  <si>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</si>
  <si>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</si>
  <si>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</si>
  <si>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</si>
  <si>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</si>
  <si>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</si>
  <si>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</si>
  <si>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</si>
  <si>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</si>
  <si>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</si>
  <si>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</si>
  <si>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</si>
  <si>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</si>
  <si>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</si>
  <si>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</si>
  <si>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</si>
  <si>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</si>
  <si>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</si>
  <si>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</si>
  <si>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</si>
  <si>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</si>
  <si>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</si>
  <si>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</si>
  <si>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</si>
  <si>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</si>
  <si>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</si>
  <si>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</si>
  <si>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</si>
  <si>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</si>
  <si>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</si>
  <si>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</si>
  <si>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</si>
  <si>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</si>
  <si>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</si>
  <si>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</si>
  <si>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</si>
  <si>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</si>
  <si>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</si>
  <si>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</si>
  <si>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</si>
  <si>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</si>
  <si>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</si>
  <si>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</si>
  <si>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</si>
  <si>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</si>
  <si>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</si>
  <si>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</si>
  <si>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</si>
  <si>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</si>
  <si>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</si>
  <si>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</si>
  <si>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</si>
  <si>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</si>
  <si>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</si>
  <si>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</si>
  <si>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</si>
  <si>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</si>
  <si>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</si>
  <si>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</si>
  <si>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</si>
  <si>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</si>
  <si>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</si>
  <si>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</si>
  <si>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</si>
  <si>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</si>
  <si>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</si>
  <si>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</si>
  <si>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</si>
  <si>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</si>
  <si>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</si>
  <si>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</si>
  <si>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</si>
  <si>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</si>
  <si>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</si>
  <si>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</si>
  <si>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</si>
  <si>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</si>
  <si>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</si>
  <si>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</si>
  <si>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</si>
  <si>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</si>
  <si>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</si>
  <si>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</si>
  <si>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</si>
  <si>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</si>
  <si>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</si>
  <si>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</si>
  <si>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</si>
  <si>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</si>
  <si>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</si>
  <si>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</si>
  <si>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</si>
  <si>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</si>
  <si>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</si>
  <si>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</si>
  <si>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</si>
  <si>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</si>
  <si>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</si>
  <si>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</si>
  <si>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</si>
  <si>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</si>
  <si>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</si>
  <si>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</si>
  <si>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</si>
  <si>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</si>
  <si>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</si>
  <si>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</si>
  <si>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</si>
  <si>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</si>
  <si>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</si>
  <si>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</si>
  <si>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</si>
  <si>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</si>
  <si>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</si>
  <si>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</si>
  <si>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</si>
  <si>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</si>
  <si>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</si>
  <si>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</si>
  <si>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</si>
  <si>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</si>
  <si>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</si>
  <si>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</si>
  <si>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</si>
  <si>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</si>
  <si>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</si>
  <si>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</si>
  <si>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</si>
  <si>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</si>
  <si>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</si>
  <si>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</si>
  <si>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</si>
  <si>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</si>
  <si>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</si>
  <si>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</si>
  <si>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</si>
  <si>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</si>
  <si>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</si>
  <si>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</si>
  <si>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</si>
  <si>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</si>
  <si>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</si>
  <si>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</si>
  <si>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</si>
  <si>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</si>
  <si>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</si>
  <si>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</si>
  <si>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</si>
  <si>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</si>
  <si>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</si>
  <si>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</si>
  <si>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</si>
  <si>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</si>
  <si>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</si>
  <si>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</si>
  <si>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</si>
  <si>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</si>
  <si>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</si>
  <si>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</si>
  <si>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</si>
  <si>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</si>
  <si>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</si>
  <si>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</si>
  <si>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</si>
  <si>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</si>
  <si>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</si>
  <si>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</si>
  <si>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</si>
  <si>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</si>
  <si>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</si>
  <si>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</si>
  <si>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</si>
  <si>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</si>
  <si>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</si>
  <si>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</si>
  <si>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</si>
  <si>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</si>
  <si>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</si>
  <si>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</si>
  <si>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</si>
  <si>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</si>
  <si>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</si>
  <si>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</si>
  <si>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</si>
  <si>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</si>
  <si>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</si>
  <si>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</si>
  <si>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</si>
  <si>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</si>
  <si>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</si>
  <si>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</si>
  <si>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</si>
  <si>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</si>
  <si>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</si>
  <si>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</si>
  <si>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</si>
  <si>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</si>
  <si>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</si>
  <si>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</si>
  <si>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</si>
  <si>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</si>
  <si>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</si>
  <si>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</si>
  <si>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</si>
  <si>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</si>
  <si>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</si>
  <si>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</si>
  <si>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</si>
  <si>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</si>
  <si>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</si>
  <si>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</si>
  <si>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</si>
  <si>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</si>
  <si>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</si>
  <si>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</si>
  <si>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</si>
  <si>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</si>
  <si>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</si>
  <si>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</si>
  <si>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</si>
  <si>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</si>
  <si>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</si>
  <si>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</si>
  <si>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</si>
  <si>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</si>
  <si>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</si>
  <si>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</si>
  <si>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</si>
  <si>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</si>
  <si>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</si>
  <si>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</si>
  <si>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</si>
  <si>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</si>
  <si>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</si>
  <si>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</si>
  <si>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</si>
  <si>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</si>
  <si>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</si>
  <si>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</si>
  <si>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</si>
  <si>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</si>
  <si>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</si>
  <si>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</si>
  <si>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</si>
  <si>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</si>
  <si>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</si>
  <si>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</si>
  <si>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</si>
  <si>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</si>
  <si>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</si>
  <si>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</si>
  <si>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</si>
  <si>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</si>
  <si>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</si>
  <si>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</si>
  <si>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</si>
  <si>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</si>
  <si>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</si>
  <si>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</si>
  <si>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</si>
  <si>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</si>
  <si>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</si>
  <si>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</si>
  <si>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</si>
  <si>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</si>
  <si>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</si>
  <si>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</si>
  <si>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</si>
  <si>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</si>
  <si>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</si>
  <si>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</si>
  <si>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</si>
  <si>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</si>
  <si>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</si>
  <si>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</si>
  <si>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</si>
  <si>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</si>
  <si>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</si>
  <si>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</si>
  <si>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</si>
  <si>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</si>
  <si>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</si>
  <si>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</si>
  <si>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</si>
  <si>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</si>
  <si>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</si>
  <si>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</si>
  <si>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</si>
  <si>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</si>
  <si>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</si>
  <si>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</si>
  <si>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</si>
  <si>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</si>
  <si>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</si>
  <si>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</si>
  <si>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</si>
  <si>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</si>
  <si>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</si>
  <si>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</si>
  <si>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</si>
  <si>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</si>
  <si>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</si>
  <si>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</si>
  <si>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</si>
  <si>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</si>
  <si>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</si>
  <si>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</si>
  <si>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</si>
  <si>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</si>
  <si>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</si>
  <si>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</si>
  <si>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</si>
  <si>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</si>
  <si>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</si>
  <si>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</si>
  <si>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</si>
  <si>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</si>
  <si>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</si>
  <si>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</si>
  <si>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</si>
  <si>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</si>
  <si>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</si>
  <si>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</si>
  <si>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</si>
  <si>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</si>
  <si>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</si>
  <si>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</si>
  <si>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</si>
  <si>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</si>
  <si>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</si>
  <si>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</si>
  <si>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</si>
  <si>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</si>
  <si>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</si>
  <si>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</si>
  <si>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</si>
  <si>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</si>
  <si>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</si>
  <si>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</si>
  <si>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</si>
  <si>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</si>
  <si>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</si>
  <si>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</si>
  <si>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</si>
  <si>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</si>
  <si>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</si>
  <si>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</si>
  <si>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</si>
  <si>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</si>
  <si>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</si>
  <si>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</si>
  <si>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</si>
  <si>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</si>
  <si>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</si>
  <si>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</si>
  <si>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</si>
  <si>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</si>
  <si>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</si>
  <si>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</si>
  <si>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</si>
  <si>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</si>
  <si>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</si>
  <si>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</si>
  <si>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</si>
  <si>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</si>
  <si>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</si>
  <si>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</si>
  <si>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</si>
  <si>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</si>
  <si>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</si>
  <si>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</si>
  <si>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</si>
  <si>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</si>
  <si>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</si>
  <si>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</si>
  <si>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</si>
  <si>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</si>
  <si>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</si>
  <si>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</si>
  <si>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</si>
  <si>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</si>
  <si>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</si>
  <si>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</si>
  <si>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</si>
  <si>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</si>
  <si>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</si>
  <si>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</si>
  <si>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</si>
  <si>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</si>
  <si>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</si>
  <si>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</si>
  <si>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</si>
  <si>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</si>
  <si>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</si>
  <si>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</si>
  <si>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</si>
  <si>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</si>
  <si>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</si>
  <si>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</si>
  <si>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</si>
  <si>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</si>
  <si>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</si>
  <si>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</si>
  <si>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</si>
  <si>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</si>
  <si>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</si>
  <si>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</si>
  <si>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</si>
  <si>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</si>
  <si>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</si>
  <si>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</si>
  <si>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</si>
  <si>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</si>
  <si>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</si>
  <si>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</si>
  <si>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</si>
  <si>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</si>
  <si>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</si>
  <si>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</si>
  <si>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</si>
  <si>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</si>
  <si>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</si>
  <si>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</si>
  <si>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</si>
  <si>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</si>
  <si>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</si>
  <si>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</si>
  <si>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</si>
  <si>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</si>
  <si>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</si>
  <si>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</si>
  <si>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</si>
  <si>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</si>
  <si>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</si>
  <si>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</si>
  <si>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</si>
  <si>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</si>
  <si>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</si>
  <si>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</si>
  <si>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</si>
  <si>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</si>
  <si>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</si>
  <si>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</si>
  <si>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</si>
  <si>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</si>
  <si>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</si>
  <si>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</si>
  <si>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</si>
  <si>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</si>
  <si>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</si>
  <si>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</si>
  <si>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</si>
  <si>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</si>
  <si>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</si>
  <si>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</si>
  <si>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</si>
  <si>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</si>
  <si>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</si>
  <si>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</si>
  <si>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</si>
  <si>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</si>
  <si>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</si>
  <si>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</si>
  <si>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</si>
  <si>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</si>
  <si>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</si>
  <si>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</si>
  <si>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</si>
  <si>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</si>
  <si>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</si>
  <si>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</si>
  <si>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</si>
  <si>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</si>
  <si>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</si>
  <si>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</si>
  <si>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</si>
  <si>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</si>
  <si>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</si>
  <si>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</si>
  <si>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</si>
  <si>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</si>
  <si>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</si>
  <si>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</si>
  <si>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</si>
  <si>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</si>
  <si>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</si>
  <si>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</si>
  <si>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</si>
  <si>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</si>
  <si>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</si>
  <si>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</si>
  <si>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</si>
  <si>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</si>
  <si>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</si>
  <si>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</si>
  <si>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</si>
  <si>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</si>
  <si>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</si>
  <si>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</si>
  <si>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</si>
  <si>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</si>
  <si>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</si>
  <si>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</si>
  <si>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</si>
  <si>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</si>
  <si>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</si>
  <si>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</si>
  <si>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</si>
  <si>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</si>
  <si>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</si>
  <si>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</si>
  <si>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</si>
  <si>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</si>
  <si>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</si>
  <si>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</si>
  <si>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</si>
  <si>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</si>
  <si>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</si>
  <si>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</si>
  <si>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</si>
  <si>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</si>
  <si>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</si>
  <si>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</si>
  <si>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</si>
  <si>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</si>
  <si>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</si>
  <si>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</si>
  <si>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</si>
  <si>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</si>
  <si>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</si>
  <si>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</si>
  <si>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</si>
  <si>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</si>
  <si>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</si>
  <si>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</si>
  <si>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</si>
  <si>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</si>
  <si>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</si>
  <si>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</si>
  <si>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</si>
  <si>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</si>
  <si>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</si>
  <si>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</si>
  <si>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</si>
  <si>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</si>
  <si>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</si>
  <si>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</si>
  <si>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</si>
  <si>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</si>
  <si>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</si>
  <si>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</si>
  <si>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</si>
  <si>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</si>
  <si>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1209</t>
  </si>
  <si>
    <t>Old Bridge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</si>
  <si>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</si>
  <si>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</si>
  <si>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</si>
  <si>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</si>
  <si>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</si>
  <si>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</si>
  <si>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</si>
  <si>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</si>
  <si>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</si>
  <si>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</si>
  <si>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</si>
  <si>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</si>
  <si>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</si>
  <si>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</si>
  <si>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</si>
  <si>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</si>
  <si>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</si>
  <si>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</si>
  <si>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</si>
  <si>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</si>
  <si>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</si>
  <si>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</si>
  <si>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</si>
  <si>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</si>
  <si>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</si>
  <si>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</si>
  <si>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</si>
  <si>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</si>
  <si>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</si>
  <si>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</si>
  <si>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</si>
  <si>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</si>
  <si>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</si>
  <si>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</si>
  <si>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</si>
  <si>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</si>
  <si>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</si>
  <si>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</si>
  <si>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</si>
  <si>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</si>
  <si>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</si>
  <si>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</si>
  <si>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</si>
  <si>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</si>
  <si>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</si>
  <si>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</si>
  <si>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</si>
  <si>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</si>
  <si>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</si>
  <si>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</si>
  <si>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</si>
  <si>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</si>
  <si>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</si>
  <si>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</si>
  <si>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</si>
  <si>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</si>
  <si>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</si>
  <si>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</si>
  <si>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</si>
  <si>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</si>
  <si>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</si>
  <si>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</si>
  <si>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</si>
  <si>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</si>
  <si>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</si>
  <si>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</si>
  <si>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</si>
  <si>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</si>
  <si>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</si>
  <si>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</si>
  <si>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</si>
  <si>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</si>
  <si>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</si>
  <si>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</si>
  <si>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</si>
  <si>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</si>
  <si>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</si>
  <si>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</si>
  <si>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</si>
  <si>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</si>
  <si>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</si>
  <si>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</si>
  <si>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</si>
  <si>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</si>
  <si>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</si>
  <si>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</si>
  <si>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</si>
  <si>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</si>
  <si>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</si>
  <si>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</si>
  <si>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</si>
  <si>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</si>
  <si>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</si>
  <si>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</si>
  <si>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</si>
  <si>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</si>
  <si>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</si>
  <si>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</si>
  <si>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</si>
  <si>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</si>
  <si>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</si>
  <si>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</si>
  <si>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</si>
  <si>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</si>
  <si>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</si>
  <si>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</si>
  <si>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</si>
  <si>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</si>
  <si>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</si>
  <si>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</si>
  <si>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</si>
  <si>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</si>
  <si>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</si>
  <si>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</si>
  <si>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South Belmar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</si>
  <si>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</si>
  <si>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</si>
  <si>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</si>
  <si>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</si>
  <si>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</si>
  <si>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</si>
  <si>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</si>
  <si>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</si>
  <si>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</si>
  <si>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</si>
  <si>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</si>
  <si>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</si>
  <si>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</si>
  <si>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</si>
  <si>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</si>
  <si>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</si>
  <si>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</si>
  <si>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</si>
  <si>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</si>
  <si>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</si>
  <si>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</si>
  <si>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</si>
  <si>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</si>
  <si>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</si>
  <si>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</si>
  <si>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</si>
  <si>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</si>
  <si>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</si>
  <si>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</si>
  <si>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</si>
  <si>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</si>
  <si>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</si>
  <si>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</si>
  <si>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</si>
  <si>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</si>
  <si>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</si>
  <si>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</si>
  <si>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</si>
  <si>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</si>
  <si>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</si>
  <si>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</si>
  <si>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</si>
  <si>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</si>
  <si>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</si>
  <si>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</si>
  <si>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</si>
  <si>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</si>
  <si>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</si>
  <si>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</si>
  <si>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</si>
  <si>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</si>
  <si>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</si>
  <si>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</si>
  <si>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</si>
  <si>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</si>
  <si>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</si>
  <si>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</si>
  <si>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</si>
  <si>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</si>
  <si>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</si>
  <si>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</si>
  <si>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</si>
  <si>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</si>
  <si>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</si>
  <si>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</si>
  <si>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</si>
  <si>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</si>
  <si>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</si>
  <si>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</si>
  <si>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</si>
  <si>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</si>
  <si>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</si>
  <si>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</si>
  <si>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</si>
  <si>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</si>
  <si>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</si>
  <si>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</si>
  <si>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</si>
  <si>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</si>
  <si>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</si>
  <si>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</si>
  <si>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</si>
  <si>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</si>
  <si>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</si>
  <si>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</si>
  <si>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</si>
  <si>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</si>
  <si>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</si>
  <si>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</si>
  <si>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</si>
  <si>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</si>
  <si>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</si>
  <si>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</si>
  <si>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</si>
  <si>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</si>
  <si>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</si>
  <si>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</si>
  <si>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</si>
  <si>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</si>
  <si>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</si>
  <si>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</si>
  <si>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</si>
  <si>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</si>
  <si>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</si>
  <si>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Dover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</si>
  <si>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</si>
  <si>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</si>
  <si>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</si>
  <si>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</si>
  <si>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</si>
  <si>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</si>
  <si>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</si>
  <si>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</si>
  <si>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</si>
  <si>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</si>
  <si>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</si>
  <si>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</si>
  <si>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</si>
  <si>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</si>
  <si>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</si>
  <si>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</si>
  <si>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</si>
  <si>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</si>
  <si>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</si>
  <si>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</si>
  <si>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</si>
  <si>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</si>
  <si>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</si>
  <si>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</si>
  <si>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</si>
  <si>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</si>
  <si>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</si>
  <si>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</si>
  <si>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</si>
  <si>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</si>
  <si>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</si>
  <si>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</si>
  <si>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</si>
  <si>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</si>
  <si>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</si>
  <si>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</si>
  <si>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</si>
  <si>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</si>
  <si>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</si>
  <si>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</si>
  <si>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</si>
  <si>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</si>
  <si>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</si>
  <si>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</si>
  <si>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</si>
  <si>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</si>
  <si>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</si>
  <si>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</si>
  <si>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</si>
  <si>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</si>
  <si>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</si>
  <si>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</si>
  <si>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</si>
  <si>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</si>
  <si>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</si>
  <si>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</si>
  <si>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</si>
  <si>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</si>
  <si>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</si>
  <si>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</si>
  <si>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</si>
  <si>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</si>
  <si>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</si>
  <si>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</si>
  <si>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</si>
  <si>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</si>
  <si>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</si>
  <si>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</si>
  <si>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</si>
  <si>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</si>
  <si>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</si>
  <si>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</si>
  <si>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</si>
  <si>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</si>
  <si>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</si>
  <si>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</si>
  <si>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</si>
  <si>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</si>
  <si>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</si>
  <si>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</si>
  <si>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</si>
  <si>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</si>
  <si>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</si>
  <si>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</si>
  <si>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</si>
  <si>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</si>
  <si>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</si>
  <si>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</si>
  <si>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</si>
  <si>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</si>
  <si>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</si>
  <si>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</si>
  <si>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</si>
  <si>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</si>
  <si>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</si>
  <si>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</si>
  <si>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</si>
  <si>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</si>
  <si>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</si>
  <si>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</si>
  <si>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</si>
  <si>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</si>
  <si>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</si>
  <si>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</si>
  <si>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</si>
  <si>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</si>
  <si>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</si>
  <si>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</si>
  <si>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</si>
  <si>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</si>
  <si>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</si>
  <si>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</si>
  <si>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</si>
  <si>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</si>
  <si>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</si>
  <si>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</si>
  <si>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</si>
  <si>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</si>
  <si>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</si>
  <si>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</si>
  <si>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</si>
  <si>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</si>
  <si>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</si>
  <si>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</si>
  <si>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</si>
  <si>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</si>
  <si>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</si>
  <si>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</si>
  <si>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</si>
  <si>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</si>
  <si>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</si>
  <si>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</si>
  <si>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</si>
  <si>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</si>
  <si>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</si>
  <si>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</si>
  <si>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</si>
  <si>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</si>
  <si>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</si>
  <si>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</si>
  <si>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</si>
  <si>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</si>
  <si>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</si>
  <si>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</si>
  <si>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</si>
  <si>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</si>
  <si>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</si>
  <si>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</si>
  <si>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</si>
  <si>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</si>
  <si>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</si>
  <si>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</si>
  <si>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</si>
  <si>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</si>
  <si>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</si>
  <si>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</si>
  <si>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</si>
  <si>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</si>
  <si>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</si>
  <si>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</si>
  <si>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</si>
  <si>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</si>
  <si>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</si>
  <si>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</si>
  <si>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</si>
  <si>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</si>
  <si>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</si>
  <si>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</si>
  <si>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</si>
  <si>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</si>
  <si>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</si>
  <si>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</si>
  <si>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</si>
  <si>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</si>
  <si>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</si>
  <si>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</si>
  <si>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</si>
  <si>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</si>
  <si>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</si>
  <si>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</si>
  <si>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</si>
  <si>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</si>
  <si>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</si>
  <si>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</si>
  <si>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</si>
  <si>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</si>
  <si>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</si>
  <si>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</si>
  <si>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</si>
  <si>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</si>
  <si>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</si>
  <si>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</si>
  <si>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</si>
  <si>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</si>
  <si>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</si>
  <si>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</si>
  <si>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</si>
  <si>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</si>
  <si>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</si>
  <si>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</si>
  <si>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</si>
  <si>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</si>
  <si>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</si>
  <si>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</si>
  <si>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</si>
  <si>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</si>
  <si>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</si>
  <si>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</si>
  <si>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</si>
  <si>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</si>
  <si>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</si>
  <si>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</si>
  <si>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</si>
  <si>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</si>
  <si>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</si>
  <si>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</si>
  <si>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</si>
  <si>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</si>
  <si>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</si>
  <si>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</si>
  <si>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</si>
  <si>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</si>
  <si>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</si>
  <si>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</si>
  <si>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</si>
  <si>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</si>
  <si>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</si>
  <si>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</si>
  <si>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</si>
  <si>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</si>
  <si>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</si>
  <si>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</si>
  <si>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</si>
  <si>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</si>
  <si>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</si>
  <si>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</si>
  <si>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</si>
  <si>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</si>
  <si>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</si>
  <si>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</si>
  <si>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</si>
  <si>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</si>
  <si>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</si>
  <si>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</si>
  <si>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</si>
  <si>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</si>
  <si>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</si>
  <si>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</si>
  <si>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</si>
  <si>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</si>
  <si>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</si>
  <si>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</si>
  <si>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</si>
  <si>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</si>
  <si>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</si>
  <si>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</si>
  <si>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</si>
  <si>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</si>
  <si>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</si>
  <si>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</si>
  <si>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</si>
  <si>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</si>
  <si>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</si>
  <si>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</si>
  <si>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</si>
  <si>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</si>
  <si>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</si>
  <si>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</si>
  <si>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</si>
  <si>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</si>
  <si>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</si>
  <si>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</si>
  <si>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</si>
  <si>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</si>
  <si>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</si>
  <si>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</si>
  <si>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</si>
  <si>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</si>
  <si>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</si>
  <si>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</si>
  <si>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</si>
  <si>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</si>
  <si>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</si>
  <si>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</si>
  <si>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</si>
  <si>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</si>
  <si>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</si>
  <si>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</si>
  <si>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Statewide Totals</t>
  </si>
  <si>
    <t>1215</t>
  </si>
  <si>
    <t>North Brunswick</t>
  </si>
  <si>
    <t>State Equalization Table Average Ratio</t>
  </si>
  <si>
    <t>State Equalization Table Average Ratio (Decimal Form)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</si>
  <si>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</si>
  <si>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</si>
  <si>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</si>
  <si>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</si>
  <si>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</si>
  <si>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</si>
  <si>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</si>
  <si>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</si>
  <si>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</si>
  <si>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</si>
  <si>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Total Local Municipal Tax Levy</t>
  </si>
  <si>
    <t>Total Levy on Which Tax Rate is Computed</t>
  </si>
  <si>
    <t>Municode</t>
  </si>
  <si>
    <t>County</t>
  </si>
  <si>
    <t>SFY</t>
  </si>
  <si>
    <t>Average Residential Property Value</t>
  </si>
  <si>
    <t>Average Total Property Taxes</t>
  </si>
  <si>
    <t>Percent Change</t>
  </si>
  <si>
    <t>Changes</t>
  </si>
  <si>
    <t>REAP Credit Rate</t>
  </si>
  <si>
    <t>Average SAVER Rebate</t>
  </si>
  <si>
    <t>Net Valuation Taxable (Col. 6)</t>
  </si>
  <si>
    <t>Net County Taxes Apportioned Less Col 12AV</t>
  </si>
  <si>
    <t>Total Tax Change</t>
  </si>
  <si>
    <t>Change</t>
  </si>
  <si>
    <t>Average Net Property Taxes</t>
  </si>
  <si>
    <t>Municipalities</t>
  </si>
  <si>
    <t>CY Municipal Rate</t>
  </si>
  <si>
    <t>CY School Rate</t>
  </si>
  <si>
    <t>CY County Rate</t>
  </si>
  <si>
    <t>CY Total Rate</t>
  </si>
  <si>
    <t>CY Equalized Value</t>
  </si>
  <si>
    <t>CY County EQ Rate</t>
  </si>
  <si>
    <t>CY School EQ Rate</t>
  </si>
  <si>
    <t>CY Municipal EQ Rate</t>
  </si>
  <si>
    <t>CY Total EQ Rate</t>
  </si>
  <si>
    <t>2002 Total</t>
  </si>
  <si>
    <t>Vacant Land Value</t>
  </si>
  <si>
    <t>Residential Value</t>
  </si>
  <si>
    <t>Farmland Value</t>
  </si>
  <si>
    <t>Farm Homestead Value</t>
  </si>
  <si>
    <t>Commercial Value</t>
  </si>
  <si>
    <t>Industrial Value</t>
  </si>
  <si>
    <t>Apartment Value</t>
  </si>
  <si>
    <t>Total Value</t>
  </si>
  <si>
    <t>2002 Value</t>
  </si>
  <si>
    <t>2003 Value</t>
  </si>
  <si>
    <t>Total Non-residential Value</t>
  </si>
  <si>
    <t>02 Avg. Total Taxes</t>
  </si>
  <si>
    <t>2002 Municipal Appropriations</t>
  </si>
  <si>
    <t>Average:</t>
  </si>
  <si>
    <t>2003 Municipal Appropriations</t>
  </si>
  <si>
    <t>R/A-V</t>
  </si>
  <si>
    <t>V</t>
  </si>
  <si>
    <t>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</si>
</sst>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0.00_)"/>
    <numFmt numFmtId="168" formatCode="#,##0.0000_);\(#,##0.0000\)"/>
    <numFmt numFmtId="169" formatCode="0.00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0.0_)"/>
    <numFmt numFmtId="176" formatCode="0.00000_)"/>
    <numFmt numFmtId="177" formatCode="0.000000_)"/>
    <numFmt numFmtId="178" formatCode="0.0%"/>
    <numFmt numFmtId="179" formatCode="&quot;$&quot;#,##0"/>
    <numFmt numFmtId="180" formatCode="_(* #,##0.000_);_(* \(#,##0.000\);_(* &quot;-&quot;??_);_(@_)"/>
    <numFmt numFmtId="181" formatCode="#,##0.0_);\(#,##0.0\)"/>
    <numFmt numFmtId="182" formatCode="&quot;$&quot;#,##0.00"/>
    <numFmt numFmtId="183" formatCode="0.0"/>
    <numFmt numFmtId="184" formatCode="&quot;$&quot;#,##0.0"/>
    <numFmt numFmtId="185" formatCode="_(* #,##0.0000_);_(* \(#,##0.0000\);_(* &quot;-&quot;??_);_(@_)"/>
    <numFmt numFmtId="186" formatCode="_(* #,##0.0000_);_(* \(#,##0.0000\);_(* &quot;-&quot;????_);_(@_)"/>
    <numFmt numFmtId="187" formatCode="#,##0.0"/>
    <numFmt numFmtId="188" formatCode="#,##0.000"/>
    <numFmt numFmtId="189" formatCode="0.00000000"/>
    <numFmt numFmtId="190" formatCode="_(* #,##0.00000_);_(* \(#,##0.00000\);_(* &quot;-&quot;??_);_(@_)"/>
    <numFmt numFmtId="191" formatCode="_(&quot;$&quot;* #,##0_);_(&quot;$&quot;* \(#,##0\);_(&quot;$&quot;* &quot;-&quot;??_);_(@_)"/>
    <numFmt numFmtId="192" formatCode="#,##0;[Red]#,##0"/>
    <numFmt numFmtId="193" formatCode="0.0000"/>
    <numFmt numFmtId="194" formatCode="_(&quot;$&quot;* #,##0.0_);_(&quot;$&quot;* \(#,##0.0\);_(&quot;$&quot;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0.000%"/>
  </numFmts>
  <fonts count="9">
    <font>
      <sz val="10"/>
      <name val="Arial"/>
      <family val="0"/>
    </font>
    <font>
      <sz val="13"/>
      <name val="Times New Roman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0"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 quotePrefix="1">
      <alignment/>
      <protection/>
    </xf>
    <xf numFmtId="164" fontId="2" fillId="0" borderId="1" xfId="0" applyNumberFormat="1" applyFont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 quotePrefix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70" fontId="0" fillId="0" borderId="0" xfId="15" applyNumberFormat="1" applyAlignment="1">
      <alignment/>
    </xf>
    <xf numFmtId="164" fontId="0" fillId="0" borderId="1" xfId="0" applyBorder="1" applyAlignment="1">
      <alignment horizontal="center"/>
    </xf>
    <xf numFmtId="170" fontId="0" fillId="0" borderId="0" xfId="15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179" fontId="0" fillId="0" borderId="0" xfId="15" applyNumberFormat="1" applyBorder="1" applyAlignment="1">
      <alignment/>
    </xf>
    <xf numFmtId="179" fontId="0" fillId="0" borderId="0" xfId="0" applyNumberFormat="1" applyAlignment="1">
      <alignment/>
    </xf>
    <xf numFmtId="179" fontId="2" fillId="2" borderId="1" xfId="0" applyNumberFormat="1" applyFont="1" applyFill="1" applyBorder="1" applyAlignment="1" applyProtection="1" quotePrefix="1">
      <alignment horizontal="center" vertical="center" wrapText="1"/>
      <protection/>
    </xf>
    <xf numFmtId="179" fontId="0" fillId="2" borderId="0" xfId="15" applyNumberFormat="1" applyFill="1" applyBorder="1" applyAlignment="1">
      <alignment/>
    </xf>
    <xf numFmtId="179" fontId="0" fillId="2" borderId="0" xfId="0" applyNumberFormat="1" applyFill="1" applyAlignment="1">
      <alignment/>
    </xf>
    <xf numFmtId="179" fontId="0" fillId="2" borderId="0" xfId="21" applyNumberFormat="1" applyFill="1" applyAlignment="1">
      <alignment/>
    </xf>
    <xf numFmtId="165" fontId="6" fillId="0" borderId="1" xfId="0" applyNumberFormat="1" applyFont="1" applyBorder="1" applyAlignment="1" applyProtection="1" quotePrefix="1">
      <alignment horizontal="center" vertical="center" wrapText="1"/>
      <protection/>
    </xf>
    <xf numFmtId="179" fontId="6" fillId="0" borderId="1" xfId="0" applyNumberFormat="1" applyFont="1" applyBorder="1" applyAlignment="1" applyProtection="1" quotePrefix="1">
      <alignment horizontal="center" vertical="center" wrapText="1"/>
      <protection/>
    </xf>
    <xf numFmtId="37" fontId="2" fillId="0" borderId="0" xfId="0" applyNumberFormat="1" applyFont="1" applyBorder="1" applyAlignment="1" applyProtection="1">
      <alignment horizontal="left"/>
      <protection/>
    </xf>
    <xf numFmtId="170" fontId="2" fillId="0" borderId="1" xfId="15" applyNumberFormat="1" applyFont="1" applyBorder="1" applyAlignment="1" applyProtection="1" quotePrefix="1">
      <alignment horizontal="center" vertical="center" wrapText="1"/>
      <protection/>
    </xf>
    <xf numFmtId="10" fontId="2" fillId="0" borderId="1" xfId="21" applyNumberFormat="1" applyFont="1" applyBorder="1" applyAlignment="1" applyProtection="1" quotePrefix="1">
      <alignment horizontal="center" vertical="center" wrapText="1"/>
      <protection/>
    </xf>
    <xf numFmtId="10" fontId="0" fillId="0" borderId="0" xfId="21" applyNumberFormat="1" applyBorder="1" applyAlignment="1">
      <alignment/>
    </xf>
    <xf numFmtId="10" fontId="0" fillId="0" borderId="0" xfId="21" applyNumberFormat="1" applyAlignment="1">
      <alignment/>
    </xf>
    <xf numFmtId="170" fontId="2" fillId="0" borderId="0" xfId="15" applyNumberFormat="1" applyFont="1" applyAlignment="1" applyProtection="1">
      <alignment/>
      <protection/>
    </xf>
    <xf numFmtId="180" fontId="2" fillId="0" borderId="0" xfId="15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0" fontId="2" fillId="0" borderId="0" xfId="21" applyNumberFormat="1" applyFont="1" applyAlignment="1" applyProtection="1" quotePrefix="1">
      <alignment/>
      <protection/>
    </xf>
    <xf numFmtId="165" fontId="2" fillId="0" borderId="1" xfId="0" applyNumberFormat="1" applyFont="1" applyBorder="1" applyAlignment="1" applyProtection="1">
      <alignment horizontal="center" vertical="center" wrapText="1"/>
      <protection/>
    </xf>
    <xf numFmtId="179" fontId="6" fillId="0" borderId="1" xfId="0" applyNumberFormat="1" applyFont="1" applyBorder="1" applyAlignment="1" applyProtection="1">
      <alignment horizontal="center" vertical="center" wrapText="1"/>
      <protection/>
    </xf>
    <xf numFmtId="179" fontId="0" fillId="0" borderId="2" xfId="0" applyNumberFormat="1" applyBorder="1" applyAlignment="1">
      <alignment/>
    </xf>
    <xf numFmtId="179" fontId="2" fillId="0" borderId="0" xfId="0" applyNumberFormat="1" applyFont="1" applyAlignment="1" applyProtection="1">
      <alignment/>
      <protection/>
    </xf>
    <xf numFmtId="185" fontId="0" fillId="0" borderId="0" xfId="15" applyNumberFormat="1" applyAlignment="1">
      <alignment/>
    </xf>
    <xf numFmtId="3" fontId="0" fillId="0" borderId="0" xfId="0" applyNumberFormat="1" applyAlignment="1">
      <alignment/>
    </xf>
    <xf numFmtId="37" fontId="2" fillId="0" borderId="1" xfId="0" applyNumberFormat="1" applyFont="1" applyBorder="1" applyAlignment="1" applyProtection="1">
      <alignment/>
      <protection/>
    </xf>
    <xf numFmtId="39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  <xf numFmtId="179" fontId="0" fillId="0" borderId="1" xfId="15" applyNumberFormat="1" applyBorder="1" applyAlignment="1">
      <alignment/>
    </xf>
    <xf numFmtId="179" fontId="2" fillId="0" borderId="1" xfId="0" applyNumberFormat="1" applyFont="1" applyBorder="1" applyAlignment="1" applyProtection="1">
      <alignment/>
      <protection/>
    </xf>
    <xf numFmtId="179" fontId="0" fillId="2" borderId="1" xfId="15" applyNumberFormat="1" applyFill="1" applyBorder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185" fontId="0" fillId="0" borderId="0" xfId="15" applyNumberFormat="1" applyFill="1" applyAlignment="1">
      <alignment horizontal="right"/>
    </xf>
    <xf numFmtId="185" fontId="0" fillId="0" borderId="0" xfId="15" applyNumberFormat="1" applyAlignment="1">
      <alignment horizontal="right"/>
    </xf>
    <xf numFmtId="185" fontId="0" fillId="0" borderId="0" xfId="0" applyNumberFormat="1" applyAlignment="1">
      <alignment horizontal="right"/>
    </xf>
    <xf numFmtId="185" fontId="0" fillId="0" borderId="0" xfId="0" applyNumberFormat="1" applyAlignment="1" quotePrefix="1">
      <alignment horizontal="right"/>
    </xf>
    <xf numFmtId="185" fontId="0" fillId="0" borderId="0" xfId="0" applyNumberFormat="1" applyAlignment="1">
      <alignment/>
    </xf>
    <xf numFmtId="185" fontId="0" fillId="0" borderId="0" xfId="0" applyNumberFormat="1" applyAlignment="1" quotePrefix="1">
      <alignment horizontal="center"/>
    </xf>
    <xf numFmtId="185" fontId="0" fillId="0" borderId="0" xfId="17" applyNumberFormat="1" applyAlignment="1">
      <alignment/>
    </xf>
    <xf numFmtId="18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0" fillId="2" borderId="1" xfId="0" applyFill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0" fillId="2" borderId="1" xfId="0" applyFill="1" applyBorder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2" fillId="0" borderId="0" xfId="0" applyNumberFormat="1" applyFont="1" applyAlignment="1" applyProtection="1" quotePrefix="1">
      <alignment horizontal="left"/>
      <protection/>
    </xf>
    <xf numFmtId="164" fontId="0" fillId="0" borderId="0" xfId="0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 locked="0"/>
    </xf>
    <xf numFmtId="170" fontId="0" fillId="0" borderId="0" xfId="15" applyNumberFormat="1" applyFont="1" applyAlignment="1">
      <alignment/>
    </xf>
    <xf numFmtId="10" fontId="2" fillId="0" borderId="1" xfId="21" applyNumberFormat="1" applyFont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10" fontId="2" fillId="3" borderId="1" xfId="21" applyNumberFormat="1" applyFont="1" applyFill="1" applyBorder="1" applyAlignment="1" applyProtection="1" quotePrefix="1">
      <alignment horizontal="center" vertical="center" wrapText="1"/>
      <protection/>
    </xf>
    <xf numFmtId="10" fontId="0" fillId="3" borderId="0" xfId="21" applyNumberFormat="1" applyFill="1" applyBorder="1" applyAlignment="1">
      <alignment/>
    </xf>
    <xf numFmtId="10" fontId="0" fillId="3" borderId="0" xfId="21" applyNumberFormat="1" applyFill="1" applyAlignment="1">
      <alignment/>
    </xf>
    <xf numFmtId="178" fontId="0" fillId="0" borderId="0" xfId="21" applyNumberFormat="1" applyBorder="1" applyAlignment="1">
      <alignment/>
    </xf>
    <xf numFmtId="3" fontId="0" fillId="0" borderId="0" xfId="0" applyNumberFormat="1" applyFill="1" applyAlignment="1">
      <alignment/>
    </xf>
    <xf numFmtId="164" fontId="2" fillId="0" borderId="1" xfId="0" applyNumberFormat="1" applyFont="1" applyBorder="1" applyAlignment="1" applyProtection="1" quotePrefix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0" fillId="0" borderId="0" xfId="15" applyNumberFormat="1" applyAlignment="1">
      <alignment/>
    </xf>
    <xf numFmtId="3" fontId="2" fillId="0" borderId="1" xfId="0" applyNumberFormat="1" applyFont="1" applyBorder="1" applyAlignment="1" applyProtection="1">
      <alignment/>
      <protection/>
    </xf>
    <xf numFmtId="3" fontId="2" fillId="0" borderId="0" xfId="15" applyNumberFormat="1" applyFont="1" applyAlignment="1" applyProtection="1">
      <alignment/>
      <protection/>
    </xf>
    <xf numFmtId="165" fontId="2" fillId="0" borderId="1" xfId="0" applyNumberFormat="1" applyFont="1" applyBorder="1" applyAlignment="1" applyProtection="1" quotePrefix="1">
      <alignment horizontal="center" vertical="center" wrapText="1"/>
      <protection/>
    </xf>
    <xf numFmtId="164" fontId="2" fillId="0" borderId="1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90" fontId="2" fillId="0" borderId="0" xfId="15" applyNumberFormat="1" applyFont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176" fontId="2" fillId="0" borderId="0" xfId="15" applyNumberFormat="1" applyFont="1" applyAlignment="1" applyProtection="1">
      <alignment/>
      <protection/>
    </xf>
    <xf numFmtId="176" fontId="2" fillId="0" borderId="0" xfId="21" applyNumberFormat="1" applyFont="1" applyAlignment="1" applyProtection="1" quotePrefix="1">
      <alignment/>
      <protection/>
    </xf>
    <xf numFmtId="164" fontId="7" fillId="0" borderId="0" xfId="0" applyFont="1" applyAlignment="1">
      <alignment horizontal="center"/>
    </xf>
    <xf numFmtId="170" fontId="0" fillId="0" borderId="0" xfId="15" applyNumberFormat="1" applyFont="1" applyAlignment="1" quotePrefix="1">
      <alignment horizontal="left"/>
    </xf>
    <xf numFmtId="3" fontId="0" fillId="0" borderId="1" xfId="0" applyNumberFormat="1" applyBorder="1" applyAlignment="1">
      <alignment/>
    </xf>
    <xf numFmtId="10" fontId="2" fillId="0" borderId="0" xfId="21" applyNumberFormat="1" applyFont="1" applyAlignment="1" applyProtection="1">
      <alignment/>
      <protection/>
    </xf>
    <xf numFmtId="197" fontId="0" fillId="0" borderId="0" xfId="21" applyNumberFormat="1" applyAlignment="1">
      <alignment/>
    </xf>
    <xf numFmtId="10" fontId="2" fillId="0" borderId="1" xfId="21" applyNumberFormat="1" applyFont="1" applyBorder="1" applyAlignment="1" applyProtection="1" quotePrefix="1">
      <alignment horizontal="right" vertical="center" wrapText="1"/>
      <protection/>
    </xf>
    <xf numFmtId="170" fontId="0" fillId="0" borderId="0" xfId="15" applyNumberForma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Alignment="1">
      <alignment horizontal="right"/>
    </xf>
    <xf numFmtId="170" fontId="0" fillId="0" borderId="1" xfId="15" applyNumberFormat="1" applyBorder="1" applyAlignment="1">
      <alignment horizontal="right"/>
    </xf>
    <xf numFmtId="178" fontId="0" fillId="0" borderId="0" xfId="21" applyNumberFormat="1" applyFont="1" applyFill="1" applyBorder="1" applyAlignment="1">
      <alignment/>
    </xf>
    <xf numFmtId="170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S584"/>
  <sheetViews>
    <sheetView tabSelected="1" defaultGridColor="0" colorId="22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" sqref="E2"/>
    </sheetView>
  </sheetViews>
  <sheetFormatPr defaultColWidth="9.7109375" defaultRowHeight="12.75"/>
  <cols>
    <col min="1" max="1" width="9.8515625" style="0" customWidth="1"/>
    <col min="2" max="2" width="31.00390625" style="0" bestFit="1" customWidth="1"/>
    <col min="3" max="3" width="16.00390625" style="0" bestFit="1" customWidth="1"/>
    <col min="4" max="5" width="5.28125" style="0" customWidth="1"/>
    <col min="6" max="6" width="19.57421875" style="0" bestFit="1" customWidth="1"/>
    <col min="7" max="8" width="16.00390625" style="0" customWidth="1"/>
    <col min="9" max="9" width="17.57421875" style="0" customWidth="1"/>
    <col min="10" max="12" width="14.8515625" style="0" customWidth="1"/>
    <col min="13" max="13" width="17.57421875" style="0" bestFit="1" customWidth="1"/>
    <col min="14" max="15" width="17.57421875" style="0" hidden="1" customWidth="1"/>
    <col min="16" max="16" width="14.8515625" style="0" hidden="1" customWidth="1"/>
    <col min="17" max="17" width="17.57421875" style="0" bestFit="1" customWidth="1"/>
    <col min="18" max="18" width="17.57421875" style="40" bestFit="1" customWidth="1"/>
    <col min="19" max="19" width="15.8515625" style="0" bestFit="1" customWidth="1"/>
    <col min="20" max="20" width="17.57421875" style="0" bestFit="1" customWidth="1"/>
    <col min="21" max="21" width="18.7109375" style="0" bestFit="1" customWidth="1"/>
    <col min="22" max="22" width="13.57421875" style="0" customWidth="1"/>
    <col min="23" max="23" width="13.421875" style="0" customWidth="1"/>
    <col min="24" max="25" width="13.7109375" style="0" customWidth="1"/>
    <col min="26" max="26" width="10.7109375" style="0" customWidth="1"/>
    <col min="27" max="27" width="15.140625" style="0" customWidth="1"/>
    <col min="28" max="28" width="12.8515625" style="19" customWidth="1"/>
    <col min="29" max="29" width="12.57421875" style="19" customWidth="1"/>
    <col min="30" max="30" width="12.8515625" style="19" customWidth="1"/>
    <col min="31" max="31" width="4.140625" style="22" customWidth="1"/>
    <col min="32" max="32" width="18.00390625" style="0" customWidth="1"/>
    <col min="33" max="36" width="10.7109375" style="0" customWidth="1"/>
    <col min="37" max="37" width="4.140625" style="60" customWidth="1"/>
    <col min="38" max="38" width="12.28125" style="14" bestFit="1" customWidth="1"/>
    <col min="39" max="39" width="12.8515625" style="0" bestFit="1" customWidth="1"/>
    <col min="40" max="40" width="9.7109375" style="30" customWidth="1"/>
    <col min="41" max="41" width="3.00390625" style="72" customWidth="1"/>
    <col min="42" max="43" width="16.28125" style="96" customWidth="1"/>
    <col min="44" max="44" width="13.421875" style="0" customWidth="1"/>
  </cols>
  <sheetData>
    <row r="1" spans="1:45" s="15" customFormat="1" ht="63.75">
      <c r="A1" s="7" t="s">
        <v>1150</v>
      </c>
      <c r="B1" s="75" t="s">
        <v>1164</v>
      </c>
      <c r="C1" s="7" t="s">
        <v>1151</v>
      </c>
      <c r="D1" s="7" t="s">
        <v>1152</v>
      </c>
      <c r="E1" s="8" t="s">
        <v>1190</v>
      </c>
      <c r="F1" s="8" t="s">
        <v>1159</v>
      </c>
      <c r="G1" s="8" t="s">
        <v>1136</v>
      </c>
      <c r="H1" s="8" t="s">
        <v>1137</v>
      </c>
      <c r="I1" s="8" t="s">
        <v>1160</v>
      </c>
      <c r="J1" s="7" t="s">
        <v>1138</v>
      </c>
      <c r="K1" s="7" t="s">
        <v>1139</v>
      </c>
      <c r="L1" s="8" t="s">
        <v>1140</v>
      </c>
      <c r="M1" s="7" t="s">
        <v>1141</v>
      </c>
      <c r="N1" s="8" t="s">
        <v>1142</v>
      </c>
      <c r="O1" s="8" t="s">
        <v>1143</v>
      </c>
      <c r="P1" s="8" t="s">
        <v>1144</v>
      </c>
      <c r="Q1" s="7" t="s">
        <v>1145</v>
      </c>
      <c r="R1" s="76" t="s">
        <v>1146</v>
      </c>
      <c r="S1" s="7" t="s">
        <v>1147</v>
      </c>
      <c r="T1" s="7" t="s">
        <v>1148</v>
      </c>
      <c r="U1" s="8" t="s">
        <v>1149</v>
      </c>
      <c r="V1" s="80" t="s">
        <v>1165</v>
      </c>
      <c r="W1" s="80" t="s">
        <v>1166</v>
      </c>
      <c r="X1" s="80" t="s">
        <v>1167</v>
      </c>
      <c r="Y1" s="35" t="s">
        <v>1157</v>
      </c>
      <c r="Z1" s="80" t="s">
        <v>1168</v>
      </c>
      <c r="AA1" s="24" t="s">
        <v>1153</v>
      </c>
      <c r="AB1" s="25" t="s">
        <v>1154</v>
      </c>
      <c r="AC1" s="36" t="s">
        <v>1158</v>
      </c>
      <c r="AD1" s="25" t="s">
        <v>1163</v>
      </c>
      <c r="AE1" s="20"/>
      <c r="AF1" s="8" t="s">
        <v>1169</v>
      </c>
      <c r="AG1" s="80" t="s">
        <v>1170</v>
      </c>
      <c r="AH1" s="80" t="s">
        <v>1171</v>
      </c>
      <c r="AI1" s="80" t="s">
        <v>1172</v>
      </c>
      <c r="AJ1" s="80" t="s">
        <v>1173</v>
      </c>
      <c r="AK1" s="58"/>
      <c r="AL1" s="27" t="s">
        <v>1186</v>
      </c>
      <c r="AM1" s="27" t="s">
        <v>1161</v>
      </c>
      <c r="AN1" s="28" t="s">
        <v>1155</v>
      </c>
      <c r="AO1" s="70"/>
      <c r="AP1" s="92" t="s">
        <v>1187</v>
      </c>
      <c r="AQ1" s="92" t="s">
        <v>1189</v>
      </c>
      <c r="AR1" s="68" t="s">
        <v>1162</v>
      </c>
      <c r="AS1" s="68" t="s">
        <v>1155</v>
      </c>
    </row>
    <row r="2" spans="1:45" s="13" customFormat="1" ht="12.75">
      <c r="A2" s="9" t="s">
        <v>0</v>
      </c>
      <c r="B2" s="9" t="s">
        <v>1</v>
      </c>
      <c r="C2" s="26" t="s">
        <v>2</v>
      </c>
      <c r="D2" s="9"/>
      <c r="E2"/>
      <c r="F2" s="67">
        <v>422133010</v>
      </c>
      <c r="G2" s="62">
        <v>83.22</v>
      </c>
      <c r="H2" s="10">
        <f aca="true" t="shared" si="0" ref="H2:H33">G2/100</f>
        <v>0.8321999999999999</v>
      </c>
      <c r="I2" s="40">
        <v>1909761.36</v>
      </c>
      <c r="J2" s="40">
        <v>0</v>
      </c>
      <c r="K2" s="40">
        <v>118655.38</v>
      </c>
      <c r="L2" s="40">
        <v>94191.41</v>
      </c>
      <c r="M2" s="47">
        <f aca="true" t="shared" si="1" ref="M2:M33">SUM(I2:L2)</f>
        <v>2122608.1500000004</v>
      </c>
      <c r="N2" s="40">
        <v>7907457</v>
      </c>
      <c r="O2" s="40">
        <v>0</v>
      </c>
      <c r="P2" s="40">
        <v>0</v>
      </c>
      <c r="Q2" s="11">
        <f aca="true" t="shared" si="2" ref="Q2:Q65">SUM(N2:P2)</f>
        <v>7907457</v>
      </c>
      <c r="R2" s="40">
        <v>4733310.78</v>
      </c>
      <c r="S2" s="40">
        <v>0</v>
      </c>
      <c r="T2" s="11">
        <f aca="true" t="shared" si="3" ref="T2:T34">R2+S2</f>
        <v>4733310.78</v>
      </c>
      <c r="U2" s="11">
        <f>M2+Q2+T2</f>
        <v>14763375.93</v>
      </c>
      <c r="V2" s="5">
        <f aca="true" t="shared" si="4" ref="V2:V33">(T2/F2)*100</f>
        <v>1.1212842085010126</v>
      </c>
      <c r="W2" s="12">
        <f aca="true" t="shared" si="5" ref="W2:W129">(Q2/F2)*100</f>
        <v>1.8732145586055922</v>
      </c>
      <c r="X2" s="12">
        <f aca="true" t="shared" si="6" ref="X2:X129">(M2/F2)*100</f>
        <v>0.5028292267406428</v>
      </c>
      <c r="Y2" s="51"/>
      <c r="Z2" s="12">
        <f aca="true" t="shared" si="7" ref="Z2:Z33">((U2/F2)*100)-Y2</f>
        <v>3.497327993847247</v>
      </c>
      <c r="AA2" s="16">
        <v>113043.5143548945</v>
      </c>
      <c r="AB2" s="18">
        <f aca="true" t="shared" si="8" ref="AB2:AB33">(AA2/100)*Z2</f>
        <v>3953.5024727624564</v>
      </c>
      <c r="AC2" s="19">
        <v>286.21</v>
      </c>
      <c r="AD2" s="18">
        <f aca="true" t="shared" si="9" ref="AD2:AD33">AB2-AC2</f>
        <v>3667.2924727624563</v>
      </c>
      <c r="AE2" s="21"/>
      <c r="AF2" s="2">
        <f aca="true" t="shared" si="10" ref="AF2:AF21">F2/H2</f>
        <v>507249471.28094214</v>
      </c>
      <c r="AG2" s="5">
        <f aca="true" t="shared" si="11" ref="AG2:AG33">(M2/AF2)*100</f>
        <v>0.4184544824935629</v>
      </c>
      <c r="AH2" s="5">
        <f aca="true" t="shared" si="12" ref="AH2:AH33">(Q2/AF2)*100</f>
        <v>1.5588891556715734</v>
      </c>
      <c r="AI2" s="5">
        <f aca="true" t="shared" si="13" ref="AI2:AI33">(R2/AF2)*100</f>
        <v>0.9331327183145426</v>
      </c>
      <c r="AJ2" s="5">
        <f aca="true" t="shared" si="14" ref="AJ2:AJ33">(U2/AF2)*100</f>
        <v>2.9104763564796787</v>
      </c>
      <c r="AK2" s="60"/>
      <c r="AL2" s="14">
        <v>3789.417312058747</v>
      </c>
      <c r="AM2" s="13">
        <f aca="true" t="shared" si="15" ref="AM2:AM33">AB2-AL2</f>
        <v>164.08516070370933</v>
      </c>
      <c r="AN2" s="29">
        <f aca="true" t="shared" si="16" ref="AN2:AN33">AM2/AL2</f>
        <v>0.043300894884697655</v>
      </c>
      <c r="AO2" s="71"/>
      <c r="AP2" s="93">
        <v>7492276.99</v>
      </c>
      <c r="AQ2" s="93">
        <v>7839179.720000001</v>
      </c>
      <c r="AR2" s="16">
        <f aca="true" t="shared" si="17" ref="AR2:AR33">AQ2-AP2</f>
        <v>346902.73000000045</v>
      </c>
      <c r="AS2" s="73">
        <f aca="true" t="shared" si="18" ref="AS2:AS33">AR2/AP2</f>
        <v>0.04630137546476381</v>
      </c>
    </row>
    <row r="3" spans="1:45" ht="12.75">
      <c r="A3" s="1" t="s">
        <v>3</v>
      </c>
      <c r="B3" s="1" t="s">
        <v>4</v>
      </c>
      <c r="C3" s="2" t="s">
        <v>2</v>
      </c>
      <c r="D3" s="1"/>
      <c r="E3" s="65"/>
      <c r="F3" s="67">
        <v>7378211814</v>
      </c>
      <c r="G3" s="62">
        <v>83.19</v>
      </c>
      <c r="H3" s="10">
        <f t="shared" si="0"/>
        <v>0.8319</v>
      </c>
      <c r="I3" s="40">
        <v>35622145.480000004</v>
      </c>
      <c r="J3" s="40">
        <v>0</v>
      </c>
      <c r="K3" s="40">
        <v>0</v>
      </c>
      <c r="L3" s="40">
        <v>1842522.97</v>
      </c>
      <c r="M3" s="48">
        <f t="shared" si="1"/>
        <v>37464668.45</v>
      </c>
      <c r="N3" s="40">
        <v>80818978</v>
      </c>
      <c r="O3" s="40">
        <v>0</v>
      </c>
      <c r="P3" s="40">
        <v>0</v>
      </c>
      <c r="Q3" s="4">
        <f t="shared" si="2"/>
        <v>80818978</v>
      </c>
      <c r="R3" s="40">
        <v>130244886</v>
      </c>
      <c r="S3" s="40">
        <v>0</v>
      </c>
      <c r="T3" s="4">
        <f t="shared" si="3"/>
        <v>130244886</v>
      </c>
      <c r="U3" s="4">
        <f>M3+Q3+T3</f>
        <v>248528532.45</v>
      </c>
      <c r="V3" s="5">
        <f t="shared" si="4"/>
        <v>1.7652635798942922</v>
      </c>
      <c r="W3" s="5">
        <f>(Q3/F3)*100</f>
        <v>1.0953735137645102</v>
      </c>
      <c r="X3" s="5">
        <f>(M3/F3)*100</f>
        <v>0.5077743685659931</v>
      </c>
      <c r="Y3" s="51"/>
      <c r="Z3" s="12">
        <f t="shared" si="7"/>
        <v>3.368411462224795</v>
      </c>
      <c r="AA3" s="14">
        <v>71495.88291746641</v>
      </c>
      <c r="AB3" s="18">
        <f t="shared" si="8"/>
        <v>2408.275515210758</v>
      </c>
      <c r="AC3" s="19">
        <v>133.386216453</v>
      </c>
      <c r="AD3" s="18">
        <f t="shared" si="9"/>
        <v>2274.889298757758</v>
      </c>
      <c r="AE3" s="21"/>
      <c r="AF3" s="2">
        <f t="shared" si="10"/>
        <v>8869109044.356293</v>
      </c>
      <c r="AG3" s="5">
        <f t="shared" si="11"/>
        <v>0.4224174972100496</v>
      </c>
      <c r="AH3" s="5">
        <f t="shared" si="12"/>
        <v>0.9112412261006959</v>
      </c>
      <c r="AI3" s="5">
        <f t="shared" si="13"/>
        <v>1.468522772114062</v>
      </c>
      <c r="AJ3" s="5">
        <f t="shared" si="14"/>
        <v>2.802181495424807</v>
      </c>
      <c r="AL3" s="14">
        <v>2385.015129478496</v>
      </c>
      <c r="AM3" s="13">
        <f t="shared" si="15"/>
        <v>23.260385732261966</v>
      </c>
      <c r="AN3" s="29">
        <f t="shared" si="16"/>
        <v>0.009752720410351464</v>
      </c>
      <c r="AO3" s="71"/>
      <c r="AP3" s="93">
        <v>147375644</v>
      </c>
      <c r="AQ3" s="93">
        <v>158436339</v>
      </c>
      <c r="AR3" s="16">
        <f t="shared" si="17"/>
        <v>11060695</v>
      </c>
      <c r="AS3" s="73">
        <f t="shared" si="18"/>
        <v>0.07505103760564398</v>
      </c>
    </row>
    <row r="4" spans="1:45" ht="12.75">
      <c r="A4" s="1" t="s">
        <v>5</v>
      </c>
      <c r="B4" s="1" t="s">
        <v>6</v>
      </c>
      <c r="C4" s="2" t="s">
        <v>2</v>
      </c>
      <c r="D4" s="1"/>
      <c r="F4" s="67">
        <v>1150359513</v>
      </c>
      <c r="G4" s="62">
        <v>53.09</v>
      </c>
      <c r="H4" s="10">
        <f t="shared" si="0"/>
        <v>0.5309</v>
      </c>
      <c r="I4" s="40">
        <v>6767948.81</v>
      </c>
      <c r="J4" s="40">
        <v>692414.59</v>
      </c>
      <c r="K4" s="40">
        <v>420811.91</v>
      </c>
      <c r="L4" s="40">
        <v>334050.31</v>
      </c>
      <c r="M4" s="48">
        <f t="shared" si="1"/>
        <v>8215225.619999999</v>
      </c>
      <c r="N4" s="40">
        <v>11548077</v>
      </c>
      <c r="O4" s="40">
        <v>0</v>
      </c>
      <c r="P4" s="40">
        <v>1661704</v>
      </c>
      <c r="Q4" s="4">
        <f t="shared" si="2"/>
        <v>13209781</v>
      </c>
      <c r="R4" s="40">
        <v>11356410.43</v>
      </c>
      <c r="S4" s="40">
        <v>0</v>
      </c>
      <c r="T4" s="4">
        <f t="shared" si="3"/>
        <v>11356410.43</v>
      </c>
      <c r="U4" s="4">
        <f aca="true" t="shared" si="19" ref="U4:U65">M4+Q4+T4</f>
        <v>32781417.049999997</v>
      </c>
      <c r="V4" s="5">
        <f t="shared" si="4"/>
        <v>0.9872053303044227</v>
      </c>
      <c r="W4" s="5">
        <f>(Q4/F4)*100</f>
        <v>1.1483176216407749</v>
      </c>
      <c r="X4" s="5">
        <f>(M4/F4)*100</f>
        <v>0.714144189460882</v>
      </c>
      <c r="Y4" s="51"/>
      <c r="Z4" s="12">
        <f t="shared" si="7"/>
        <v>2.8496671414060795</v>
      </c>
      <c r="AA4" s="14">
        <v>131016.03955619874</v>
      </c>
      <c r="AB4" s="18">
        <f t="shared" si="8"/>
        <v>3733.5210292045867</v>
      </c>
      <c r="AC4" s="19">
        <v>195.66319234410003</v>
      </c>
      <c r="AD4" s="18">
        <f t="shared" si="9"/>
        <v>3537.8578368604867</v>
      </c>
      <c r="AE4" s="21"/>
      <c r="AF4" s="2">
        <f t="shared" si="10"/>
        <v>2166810158.221887</v>
      </c>
      <c r="AG4" s="5">
        <f t="shared" si="11"/>
        <v>0.3791391501847823</v>
      </c>
      <c r="AH4" s="5">
        <f t="shared" si="12"/>
        <v>0.6096418253290875</v>
      </c>
      <c r="AI4" s="5">
        <f t="shared" si="13"/>
        <v>0.5241073098586182</v>
      </c>
      <c r="AJ4" s="5">
        <f t="shared" si="14"/>
        <v>1.5128882853724877</v>
      </c>
      <c r="AL4" s="14">
        <v>3511.2688351026945</v>
      </c>
      <c r="AM4" s="13">
        <f t="shared" si="15"/>
        <v>222.2521941018922</v>
      </c>
      <c r="AN4" s="29">
        <f t="shared" si="16"/>
        <v>0.0632968321536656</v>
      </c>
      <c r="AO4" s="71"/>
      <c r="AP4" s="93">
        <v>16139496.3</v>
      </c>
      <c r="AQ4" s="93">
        <v>16370707.379999999</v>
      </c>
      <c r="AR4" s="16">
        <f t="shared" si="17"/>
        <v>231211.0799999982</v>
      </c>
      <c r="AS4" s="73">
        <f t="shared" si="18"/>
        <v>0.014325792806805142</v>
      </c>
    </row>
    <row r="5" spans="1:45" ht="12.75">
      <c r="A5" s="1" t="s">
        <v>7</v>
      </c>
      <c r="B5" s="1" t="s">
        <v>8</v>
      </c>
      <c r="C5" s="2" t="s">
        <v>2</v>
      </c>
      <c r="D5" s="1"/>
      <c r="F5" s="67">
        <v>144579001</v>
      </c>
      <c r="G5" s="62">
        <v>80.56</v>
      </c>
      <c r="H5" s="10">
        <f t="shared" si="0"/>
        <v>0.8056</v>
      </c>
      <c r="I5" s="40">
        <v>679287.88</v>
      </c>
      <c r="J5" s="40">
        <v>69460.22</v>
      </c>
      <c r="K5" s="40">
        <v>42214.14</v>
      </c>
      <c r="L5" s="40">
        <v>33510.57</v>
      </c>
      <c r="M5" s="48">
        <f t="shared" si="1"/>
        <v>824472.8099999999</v>
      </c>
      <c r="N5" s="40">
        <v>0</v>
      </c>
      <c r="O5" s="40">
        <v>2598826.67</v>
      </c>
      <c r="P5" s="40">
        <v>0</v>
      </c>
      <c r="Q5" s="4">
        <f t="shared" si="2"/>
        <v>2598826.67</v>
      </c>
      <c r="R5" s="40">
        <v>1273289.93</v>
      </c>
      <c r="S5" s="40">
        <v>0</v>
      </c>
      <c r="T5" s="4">
        <f t="shared" si="3"/>
        <v>1273289.93</v>
      </c>
      <c r="U5" s="4">
        <f aca="true" t="shared" si="20" ref="U5:U33">M5+Q5+T5</f>
        <v>4696589.41</v>
      </c>
      <c r="V5" s="5">
        <f t="shared" si="4"/>
        <v>0.8806880122238498</v>
      </c>
      <c r="W5" s="5">
        <f>(Q5/F5)*100</f>
        <v>1.7975132294626934</v>
      </c>
      <c r="X5" s="5">
        <f>(M5/F5)*100</f>
        <v>0.5702576475818919</v>
      </c>
      <c r="Y5" s="51"/>
      <c r="Z5" s="12">
        <f t="shared" si="7"/>
        <v>3.248458889268435</v>
      </c>
      <c r="AA5" s="14">
        <v>82780.57014253564</v>
      </c>
      <c r="AB5" s="18">
        <f t="shared" si="8"/>
        <v>2689.092789382291</v>
      </c>
      <c r="AC5" s="19">
        <v>241.75759546575006</v>
      </c>
      <c r="AD5" s="18">
        <f t="shared" si="9"/>
        <v>2447.335193916541</v>
      </c>
      <c r="AE5" s="21"/>
      <c r="AF5" s="2">
        <f t="shared" si="10"/>
        <v>179467478.897716</v>
      </c>
      <c r="AG5" s="5">
        <f t="shared" si="11"/>
        <v>0.4593995608919721</v>
      </c>
      <c r="AH5" s="5">
        <f t="shared" si="12"/>
        <v>1.4480766576551458</v>
      </c>
      <c r="AI5" s="5">
        <f t="shared" si="13"/>
        <v>0.7094822626475334</v>
      </c>
      <c r="AJ5" s="5">
        <f t="shared" si="14"/>
        <v>2.6169584811946516</v>
      </c>
      <c r="AL5" s="14">
        <v>2389.7351336161373</v>
      </c>
      <c r="AM5" s="13">
        <f t="shared" si="15"/>
        <v>299.3576557661536</v>
      </c>
      <c r="AN5" s="29">
        <f t="shared" si="16"/>
        <v>0.12526813183399402</v>
      </c>
      <c r="AO5" s="71"/>
      <c r="AP5" s="93">
        <v>2612044.43</v>
      </c>
      <c r="AQ5" s="93">
        <v>2562203.39</v>
      </c>
      <c r="AR5" s="16">
        <f t="shared" si="17"/>
        <v>-49841.04000000004</v>
      </c>
      <c r="AS5" s="73">
        <f t="shared" si="18"/>
        <v>-0.019081237450467116</v>
      </c>
    </row>
    <row r="6" spans="1:45" ht="12.75">
      <c r="A6" s="1" t="s">
        <v>9</v>
      </c>
      <c r="B6" s="1" t="s">
        <v>10</v>
      </c>
      <c r="C6" s="2" t="s">
        <v>2</v>
      </c>
      <c r="D6" s="1"/>
      <c r="F6" s="67">
        <v>253699448</v>
      </c>
      <c r="G6" s="62">
        <v>71.81</v>
      </c>
      <c r="H6" s="10">
        <f t="shared" si="0"/>
        <v>0.7181000000000001</v>
      </c>
      <c r="I6" s="40">
        <v>1266975.73</v>
      </c>
      <c r="J6" s="40">
        <v>129694.81</v>
      </c>
      <c r="K6" s="40">
        <v>78821.44</v>
      </c>
      <c r="L6" s="40">
        <v>62570.3</v>
      </c>
      <c r="M6" s="48">
        <f t="shared" si="1"/>
        <v>1538062.28</v>
      </c>
      <c r="N6" s="40">
        <v>0</v>
      </c>
      <c r="O6" s="40">
        <v>4809763.83</v>
      </c>
      <c r="P6" s="40">
        <v>0</v>
      </c>
      <c r="Q6" s="4">
        <f t="shared" si="2"/>
        <v>4809763.83</v>
      </c>
      <c r="R6" s="40">
        <v>1114911.46</v>
      </c>
      <c r="S6" s="40">
        <v>0</v>
      </c>
      <c r="T6" s="4">
        <f t="shared" si="3"/>
        <v>1114911.46</v>
      </c>
      <c r="U6" s="4">
        <f t="shared" si="20"/>
        <v>7462737.57</v>
      </c>
      <c r="V6" s="5">
        <f t="shared" si="4"/>
        <v>0.43946152377911357</v>
      </c>
      <c r="W6" s="5">
        <f t="shared" si="5"/>
        <v>1.8958511214419356</v>
      </c>
      <c r="X6" s="5">
        <f t="shared" si="6"/>
        <v>0.6062536959087117</v>
      </c>
      <c r="Y6" s="51"/>
      <c r="Z6" s="12">
        <f t="shared" si="7"/>
        <v>2.941566341129761</v>
      </c>
      <c r="AA6" s="14">
        <v>79982.94301327088</v>
      </c>
      <c r="AB6" s="18">
        <f t="shared" si="8"/>
        <v>2352.751330323374</v>
      </c>
      <c r="AC6" s="19">
        <v>230.82057671400003</v>
      </c>
      <c r="AD6" s="18">
        <f t="shared" si="9"/>
        <v>2121.930753609374</v>
      </c>
      <c r="AE6" s="21"/>
      <c r="AF6" s="2">
        <f t="shared" si="10"/>
        <v>353292644.47848487</v>
      </c>
      <c r="AG6" s="5">
        <f t="shared" si="11"/>
        <v>0.4353507790320459</v>
      </c>
      <c r="AH6" s="5">
        <f t="shared" si="12"/>
        <v>1.3614106903074539</v>
      </c>
      <c r="AI6" s="5">
        <f t="shared" si="13"/>
        <v>0.3155773202257815</v>
      </c>
      <c r="AJ6" s="5">
        <f t="shared" si="14"/>
        <v>2.1123387895652814</v>
      </c>
      <c r="AL6" s="14">
        <v>2132.2466670951653</v>
      </c>
      <c r="AM6" s="13">
        <f t="shared" si="15"/>
        <v>220.50466322820876</v>
      </c>
      <c r="AN6" s="29">
        <f t="shared" si="16"/>
        <v>0.10341423749467506</v>
      </c>
      <c r="AO6" s="71"/>
      <c r="AP6" s="93">
        <v>3753346.5</v>
      </c>
      <c r="AQ6" s="93">
        <v>3939069.63</v>
      </c>
      <c r="AR6" s="16">
        <f t="shared" si="17"/>
        <v>185723.1299999999</v>
      </c>
      <c r="AS6" s="73">
        <f t="shared" si="18"/>
        <v>0.049482010254049254</v>
      </c>
    </row>
    <row r="7" spans="1:45" ht="12.75">
      <c r="A7" s="1" t="s">
        <v>11</v>
      </c>
      <c r="B7" s="1" t="s">
        <v>12</v>
      </c>
      <c r="C7" s="2" t="s">
        <v>2</v>
      </c>
      <c r="D7" s="1"/>
      <c r="F7" s="67">
        <v>27171748</v>
      </c>
      <c r="G7" s="62">
        <v>94.99</v>
      </c>
      <c r="H7" s="10">
        <f t="shared" si="0"/>
        <v>0.9499</v>
      </c>
      <c r="I7" s="40">
        <v>103348.8</v>
      </c>
      <c r="J7" s="40">
        <v>10605.47</v>
      </c>
      <c r="K7" s="40">
        <v>6445.43</v>
      </c>
      <c r="L7" s="40">
        <v>5116.53</v>
      </c>
      <c r="M7" s="48">
        <f t="shared" si="1"/>
        <v>125516.23000000001</v>
      </c>
      <c r="N7" s="40">
        <v>425501</v>
      </c>
      <c r="O7" s="40">
        <v>0</v>
      </c>
      <c r="P7" s="40">
        <v>0</v>
      </c>
      <c r="Q7" s="4">
        <f t="shared" si="2"/>
        <v>425501</v>
      </c>
      <c r="R7" s="40">
        <v>91730.13</v>
      </c>
      <c r="S7" s="40">
        <v>0</v>
      </c>
      <c r="T7" s="4">
        <f t="shared" si="3"/>
        <v>91730.13</v>
      </c>
      <c r="U7" s="4">
        <f t="shared" si="20"/>
        <v>642747.36</v>
      </c>
      <c r="V7" s="5">
        <f t="shared" si="4"/>
        <v>0.33759377571144855</v>
      </c>
      <c r="W7" s="5">
        <f aca="true" t="shared" si="21" ref="W7:W38">(Q7/F7)*100</f>
        <v>1.5659684463436068</v>
      </c>
      <c r="X7" s="5">
        <f aca="true" t="shared" si="22" ref="X7:X38">(M7/F7)*100</f>
        <v>0.4619365305463602</v>
      </c>
      <c r="Y7" s="51"/>
      <c r="Z7" s="12">
        <f t="shared" si="7"/>
        <v>2.365498752601415</v>
      </c>
      <c r="AA7" s="14">
        <v>104325.11627906977</v>
      </c>
      <c r="AB7" s="18">
        <f t="shared" si="8"/>
        <v>2467.809324231371</v>
      </c>
      <c r="AC7" s="19">
        <v>368.2182646210501</v>
      </c>
      <c r="AD7" s="18">
        <f t="shared" si="9"/>
        <v>2099.5910596103213</v>
      </c>
      <c r="AE7" s="21"/>
      <c r="AF7" s="2">
        <f t="shared" si="10"/>
        <v>28604851.03695126</v>
      </c>
      <c r="AG7" s="5">
        <f t="shared" si="11"/>
        <v>0.43879351036598746</v>
      </c>
      <c r="AH7" s="5">
        <f t="shared" si="12"/>
        <v>1.4875134271817918</v>
      </c>
      <c r="AI7" s="5">
        <f t="shared" si="13"/>
        <v>0.32068032754830494</v>
      </c>
      <c r="AJ7" s="5">
        <f t="shared" si="14"/>
        <v>2.2469872650960845</v>
      </c>
      <c r="AL7" s="14">
        <v>1767.2804728782246</v>
      </c>
      <c r="AM7" s="13">
        <f t="shared" si="15"/>
        <v>700.5288513531466</v>
      </c>
      <c r="AN7" s="29">
        <f t="shared" si="16"/>
        <v>0.3963880448541667</v>
      </c>
      <c r="AO7" s="71"/>
      <c r="AP7" s="93">
        <v>392799.31</v>
      </c>
      <c r="AQ7" s="93">
        <v>699706.58</v>
      </c>
      <c r="AR7" s="16">
        <f t="shared" si="17"/>
        <v>306907.26999999996</v>
      </c>
      <c r="AS7" s="73">
        <f t="shared" si="18"/>
        <v>0.7813335262732513</v>
      </c>
    </row>
    <row r="8" spans="1:45" ht="12.75">
      <c r="A8" s="1" t="s">
        <v>13</v>
      </c>
      <c r="B8" s="1" t="s">
        <v>14</v>
      </c>
      <c r="C8" s="2" t="s">
        <v>2</v>
      </c>
      <c r="D8" s="1"/>
      <c r="F8" s="67">
        <v>123555899</v>
      </c>
      <c r="G8" s="62">
        <v>73.82</v>
      </c>
      <c r="H8" s="10">
        <f t="shared" si="0"/>
        <v>0.7382</v>
      </c>
      <c r="I8" s="40">
        <v>641833.15</v>
      </c>
      <c r="J8" s="40">
        <v>65609.17</v>
      </c>
      <c r="K8" s="40">
        <v>39873.68</v>
      </c>
      <c r="L8" s="40">
        <v>31652.66</v>
      </c>
      <c r="M8" s="48">
        <f t="shared" si="1"/>
        <v>778968.6600000001</v>
      </c>
      <c r="N8" s="40">
        <v>1788801.5</v>
      </c>
      <c r="O8" s="40">
        <v>1078398.92</v>
      </c>
      <c r="P8" s="40">
        <v>0</v>
      </c>
      <c r="Q8" s="4">
        <f t="shared" si="2"/>
        <v>2867200.42</v>
      </c>
      <c r="R8" s="40">
        <v>2193254</v>
      </c>
      <c r="S8" s="40">
        <v>0</v>
      </c>
      <c r="T8" s="4">
        <f t="shared" si="3"/>
        <v>2193254</v>
      </c>
      <c r="U8" s="4">
        <f t="shared" si="20"/>
        <v>5839423.08</v>
      </c>
      <c r="V8" s="5">
        <f t="shared" si="4"/>
        <v>1.7751107132489077</v>
      </c>
      <c r="W8" s="5">
        <f t="shared" si="21"/>
        <v>2.3205694290646535</v>
      </c>
      <c r="X8" s="5">
        <f t="shared" si="22"/>
        <v>0.63045849393237</v>
      </c>
      <c r="Y8" s="51"/>
      <c r="Z8" s="12">
        <f t="shared" si="7"/>
        <v>4.726138636245931</v>
      </c>
      <c r="AA8" s="14">
        <v>71612.5932062966</v>
      </c>
      <c r="AB8" s="18">
        <f t="shared" si="8"/>
        <v>3384.5104359404127</v>
      </c>
      <c r="AC8" s="19">
        <v>296.951562189</v>
      </c>
      <c r="AD8" s="18">
        <f t="shared" si="9"/>
        <v>3087.5588737514126</v>
      </c>
      <c r="AE8" s="21"/>
      <c r="AF8" s="2">
        <f t="shared" si="10"/>
        <v>167374558.38526145</v>
      </c>
      <c r="AG8" s="5">
        <f t="shared" si="11"/>
        <v>0.46540446022087545</v>
      </c>
      <c r="AH8" s="5">
        <f t="shared" si="12"/>
        <v>1.7130443525355272</v>
      </c>
      <c r="AI8" s="5">
        <f t="shared" si="13"/>
        <v>1.3103867285203437</v>
      </c>
      <c r="AJ8" s="5">
        <f t="shared" si="14"/>
        <v>3.488835541276746</v>
      </c>
      <c r="AL8" s="14">
        <v>3222.4171597166655</v>
      </c>
      <c r="AM8" s="13">
        <f t="shared" si="15"/>
        <v>162.09327622374713</v>
      </c>
      <c r="AN8" s="29">
        <f t="shared" si="16"/>
        <v>0.05030176671415173</v>
      </c>
      <c r="AO8" s="71"/>
      <c r="AP8" s="93">
        <v>4706533</v>
      </c>
      <c r="AQ8" s="93">
        <v>4589326</v>
      </c>
      <c r="AR8" s="16">
        <f t="shared" si="17"/>
        <v>-117207</v>
      </c>
      <c r="AS8" s="73">
        <f t="shared" si="18"/>
        <v>-0.02490304434283155</v>
      </c>
    </row>
    <row r="9" spans="1:45" ht="12.75">
      <c r="A9" s="1" t="s">
        <v>15</v>
      </c>
      <c r="B9" s="1" t="s">
        <v>16</v>
      </c>
      <c r="C9" s="2" t="s">
        <v>2</v>
      </c>
      <c r="D9" s="1"/>
      <c r="F9" s="67">
        <v>1876692869</v>
      </c>
      <c r="G9" s="62">
        <v>75.8</v>
      </c>
      <c r="H9" s="10">
        <f t="shared" si="0"/>
        <v>0.758</v>
      </c>
      <c r="I9" s="40">
        <v>9005146.72</v>
      </c>
      <c r="J9" s="40">
        <v>920820.66</v>
      </c>
      <c r="K9" s="40">
        <v>559624.68</v>
      </c>
      <c r="L9" s="40">
        <v>444243.12</v>
      </c>
      <c r="M9" s="48">
        <f t="shared" si="1"/>
        <v>10929835.18</v>
      </c>
      <c r="N9" s="40">
        <v>37719996</v>
      </c>
      <c r="O9" s="40">
        <v>0</v>
      </c>
      <c r="P9" s="40">
        <v>0</v>
      </c>
      <c r="Q9" s="4">
        <f t="shared" si="2"/>
        <v>37719996</v>
      </c>
      <c r="R9" s="40">
        <v>6539156</v>
      </c>
      <c r="S9" s="40">
        <v>372189</v>
      </c>
      <c r="T9" s="4">
        <f t="shared" si="3"/>
        <v>6911345</v>
      </c>
      <c r="U9" s="4">
        <f t="shared" si="20"/>
        <v>55561176.18</v>
      </c>
      <c r="V9" s="5">
        <f t="shared" si="4"/>
        <v>0.36827256682030907</v>
      </c>
      <c r="W9" s="5">
        <f t="shared" si="21"/>
        <v>2.009918438071286</v>
      </c>
      <c r="X9" s="5">
        <f t="shared" si="22"/>
        <v>0.5823987164092538</v>
      </c>
      <c r="Y9" s="51"/>
      <c r="Z9" s="12">
        <f t="shared" si="7"/>
        <v>2.9605897213008485</v>
      </c>
      <c r="AA9" s="14">
        <v>119332.39843458815</v>
      </c>
      <c r="AB9" s="18">
        <f t="shared" si="8"/>
        <v>3532.942722236191</v>
      </c>
      <c r="AC9" s="19">
        <v>248.27356940174997</v>
      </c>
      <c r="AD9" s="18">
        <f t="shared" si="9"/>
        <v>3284.669152834441</v>
      </c>
      <c r="AE9" s="21"/>
      <c r="AF9" s="2">
        <f t="shared" si="10"/>
        <v>2475848112.137203</v>
      </c>
      <c r="AG9" s="5">
        <f t="shared" si="11"/>
        <v>0.4414582270382144</v>
      </c>
      <c r="AH9" s="5">
        <f t="shared" si="12"/>
        <v>1.5235181760580345</v>
      </c>
      <c r="AI9" s="5">
        <f t="shared" si="13"/>
        <v>0.26411781756495817</v>
      </c>
      <c r="AJ9" s="5">
        <f t="shared" si="14"/>
        <v>2.244127008746043</v>
      </c>
      <c r="AL9" s="14">
        <v>3109.1364958225263</v>
      </c>
      <c r="AM9" s="13">
        <f t="shared" si="15"/>
        <v>423.8062264136647</v>
      </c>
      <c r="AN9" s="29">
        <f t="shared" si="16"/>
        <v>0.1363099455373207</v>
      </c>
      <c r="AO9" s="71"/>
      <c r="AP9" s="93">
        <v>21185595</v>
      </c>
      <c r="AQ9" s="93">
        <v>23355366</v>
      </c>
      <c r="AR9" s="16">
        <f t="shared" si="17"/>
        <v>2169771</v>
      </c>
      <c r="AS9" s="73">
        <f t="shared" si="18"/>
        <v>0.10241727928812007</v>
      </c>
    </row>
    <row r="10" spans="1:45" ht="12.75">
      <c r="A10" s="1" t="s">
        <v>17</v>
      </c>
      <c r="B10" s="1" t="s">
        <v>18</v>
      </c>
      <c r="C10" s="2" t="s">
        <v>2</v>
      </c>
      <c r="D10" s="1"/>
      <c r="E10" s="1" t="s">
        <v>1192</v>
      </c>
      <c r="F10" s="67">
        <v>109762031</v>
      </c>
      <c r="G10" s="62">
        <v>90.34</v>
      </c>
      <c r="H10" s="10">
        <f t="shared" si="0"/>
        <v>0.9034</v>
      </c>
      <c r="I10" s="40">
        <v>433323.5</v>
      </c>
      <c r="J10" s="40">
        <v>44562.68</v>
      </c>
      <c r="K10" s="40">
        <v>27082.77</v>
      </c>
      <c r="L10" s="40">
        <v>21498.94</v>
      </c>
      <c r="M10" s="48">
        <f t="shared" si="1"/>
        <v>526467.89</v>
      </c>
      <c r="N10" s="40">
        <v>1620245</v>
      </c>
      <c r="O10" s="40">
        <v>0</v>
      </c>
      <c r="P10" s="40">
        <v>0</v>
      </c>
      <c r="Q10" s="4">
        <f t="shared" si="2"/>
        <v>1620245</v>
      </c>
      <c r="R10" s="40">
        <v>137953</v>
      </c>
      <c r="S10" s="40">
        <v>0</v>
      </c>
      <c r="T10" s="4">
        <f t="shared" si="3"/>
        <v>137953</v>
      </c>
      <c r="U10" s="4">
        <f t="shared" si="20"/>
        <v>2284665.89</v>
      </c>
      <c r="V10" s="5">
        <f t="shared" si="4"/>
        <v>0.12568371662146086</v>
      </c>
      <c r="W10" s="5">
        <f t="shared" si="21"/>
        <v>1.4761434215808196</v>
      </c>
      <c r="X10" s="5">
        <f t="shared" si="22"/>
        <v>0.47964481451696167</v>
      </c>
      <c r="Y10" s="51"/>
      <c r="Z10" s="12">
        <f t="shared" si="7"/>
        <v>2.0814719527192422</v>
      </c>
      <c r="AA10" s="14">
        <v>119762.3803009576</v>
      </c>
      <c r="AB10" s="18">
        <f t="shared" si="8"/>
        <v>2492.820355873387</v>
      </c>
      <c r="AC10" s="19">
        <v>225.42834203302505</v>
      </c>
      <c r="AD10" s="18">
        <f t="shared" si="9"/>
        <v>2267.392013840362</v>
      </c>
      <c r="AE10" s="21"/>
      <c r="AF10" s="2">
        <f t="shared" si="10"/>
        <v>121498816.69249502</v>
      </c>
      <c r="AG10" s="5">
        <f t="shared" si="11"/>
        <v>0.43331112543462325</v>
      </c>
      <c r="AH10" s="5">
        <f t="shared" si="12"/>
        <v>1.3335479670561126</v>
      </c>
      <c r="AI10" s="5">
        <f t="shared" si="13"/>
        <v>0.11354266959582773</v>
      </c>
      <c r="AJ10" s="5">
        <f t="shared" si="14"/>
        <v>1.8804017620865636</v>
      </c>
      <c r="AL10" s="14">
        <v>2168.582279325121</v>
      </c>
      <c r="AM10" s="13">
        <f t="shared" si="15"/>
        <v>324.23807654826624</v>
      </c>
      <c r="AN10" s="29">
        <f t="shared" si="16"/>
        <v>0.14951615146886268</v>
      </c>
      <c r="AO10" s="71"/>
      <c r="AP10" s="93">
        <v>1310251</v>
      </c>
      <c r="AQ10" s="93">
        <v>1627429</v>
      </c>
      <c r="AR10" s="16">
        <f t="shared" si="17"/>
        <v>317178</v>
      </c>
      <c r="AS10" s="73">
        <f t="shared" si="18"/>
        <v>0.24207422852567942</v>
      </c>
    </row>
    <row r="11" spans="1:45" ht="12.75">
      <c r="A11" s="1" t="s">
        <v>19</v>
      </c>
      <c r="B11" s="1" t="s">
        <v>20</v>
      </c>
      <c r="C11" s="2" t="s">
        <v>2</v>
      </c>
      <c r="D11" s="1"/>
      <c r="E11" s="65"/>
      <c r="F11" s="67">
        <v>100716780</v>
      </c>
      <c r="G11" s="62">
        <v>88.14</v>
      </c>
      <c r="H11" s="10">
        <f t="shared" si="0"/>
        <v>0.8814</v>
      </c>
      <c r="I11" s="40">
        <v>451254.56</v>
      </c>
      <c r="J11" s="40">
        <v>46148.9</v>
      </c>
      <c r="K11" s="40">
        <v>28046.79</v>
      </c>
      <c r="L11" s="40">
        <v>22264.2</v>
      </c>
      <c r="M11" s="48">
        <f t="shared" si="1"/>
        <v>547714.45</v>
      </c>
      <c r="N11" s="40">
        <v>1320619</v>
      </c>
      <c r="O11" s="40">
        <v>0</v>
      </c>
      <c r="P11" s="40">
        <v>0</v>
      </c>
      <c r="Q11" s="4">
        <f t="shared" si="2"/>
        <v>1320619</v>
      </c>
      <c r="R11" s="40">
        <v>345631.74</v>
      </c>
      <c r="S11" s="40">
        <v>0</v>
      </c>
      <c r="T11" s="4">
        <f t="shared" si="3"/>
        <v>345631.74</v>
      </c>
      <c r="U11" s="4">
        <f t="shared" si="20"/>
        <v>2213965.19</v>
      </c>
      <c r="V11" s="5">
        <f t="shared" si="4"/>
        <v>0.34317195208186757</v>
      </c>
      <c r="W11" s="5">
        <f t="shared" si="21"/>
        <v>1.3112204341719425</v>
      </c>
      <c r="X11" s="5">
        <f t="shared" si="22"/>
        <v>0.5438164822187523</v>
      </c>
      <c r="Y11" s="51"/>
      <c r="Z11" s="12">
        <f t="shared" si="7"/>
        <v>2.1982088684725625</v>
      </c>
      <c r="AA11" s="14">
        <v>105868.6524822695</v>
      </c>
      <c r="AB11" s="18">
        <f t="shared" si="8"/>
        <v>2327.2141077976457</v>
      </c>
      <c r="AC11" s="19">
        <v>230.3657785332</v>
      </c>
      <c r="AD11" s="18">
        <f t="shared" si="9"/>
        <v>2096.848329264446</v>
      </c>
      <c r="AE11" s="21"/>
      <c r="AF11" s="2">
        <f t="shared" si="10"/>
        <v>114269094.62219197</v>
      </c>
      <c r="AG11" s="5">
        <f t="shared" si="11"/>
        <v>0.4793198474276084</v>
      </c>
      <c r="AH11" s="5">
        <f t="shared" si="12"/>
        <v>1.15570969067915</v>
      </c>
      <c r="AI11" s="5">
        <f t="shared" si="13"/>
        <v>0.3024717585649581</v>
      </c>
      <c r="AJ11" s="5">
        <f t="shared" si="14"/>
        <v>1.9375012966717164</v>
      </c>
      <c r="AL11" s="14">
        <v>2245.172054857818</v>
      </c>
      <c r="AM11" s="13">
        <f t="shared" si="15"/>
        <v>82.04205293982795</v>
      </c>
      <c r="AN11" s="29">
        <f t="shared" si="16"/>
        <v>0.0365415437816072</v>
      </c>
      <c r="AO11" s="71"/>
      <c r="AP11" s="93">
        <v>1157540</v>
      </c>
      <c r="AQ11" s="93">
        <v>1145097.31</v>
      </c>
      <c r="AR11" s="16">
        <f t="shared" si="17"/>
        <v>-12442.689999999944</v>
      </c>
      <c r="AS11" s="73">
        <f t="shared" si="18"/>
        <v>-0.010749252725607707</v>
      </c>
    </row>
    <row r="12" spans="1:45" ht="12.75">
      <c r="A12" s="1" t="s">
        <v>21</v>
      </c>
      <c r="B12" s="1" t="s">
        <v>22</v>
      </c>
      <c r="C12" s="2" t="s">
        <v>2</v>
      </c>
      <c r="D12" s="1"/>
      <c r="F12" s="67">
        <v>1628097412</v>
      </c>
      <c r="G12" s="62">
        <v>81.3</v>
      </c>
      <c r="H12" s="10">
        <f t="shared" si="0"/>
        <v>0.813</v>
      </c>
      <c r="I12" s="40">
        <v>7228263.35</v>
      </c>
      <c r="J12" s="40">
        <v>742943.29</v>
      </c>
      <c r="K12" s="40">
        <v>451520.5</v>
      </c>
      <c r="L12" s="40">
        <v>358427.5</v>
      </c>
      <c r="M12" s="48">
        <f t="shared" si="1"/>
        <v>8781154.64</v>
      </c>
      <c r="N12" s="40">
        <v>20853221</v>
      </c>
      <c r="O12" s="40">
        <v>9514451.98</v>
      </c>
      <c r="P12" s="40">
        <v>0</v>
      </c>
      <c r="Q12" s="4">
        <f t="shared" si="2"/>
        <v>30367672.98</v>
      </c>
      <c r="R12" s="40">
        <v>9312718.49</v>
      </c>
      <c r="S12" s="40">
        <v>0</v>
      </c>
      <c r="T12" s="4">
        <f t="shared" si="3"/>
        <v>9312718.49</v>
      </c>
      <c r="U12" s="4">
        <f t="shared" si="20"/>
        <v>48461546.11000001</v>
      </c>
      <c r="V12" s="5">
        <f t="shared" si="4"/>
        <v>0.5720000794399642</v>
      </c>
      <c r="W12" s="5">
        <f t="shared" si="21"/>
        <v>1.8652245717100864</v>
      </c>
      <c r="X12" s="5">
        <f t="shared" si="22"/>
        <v>0.5393506908909699</v>
      </c>
      <c r="Y12" s="51"/>
      <c r="Z12" s="12">
        <f t="shared" si="7"/>
        <v>2.976575342041021</v>
      </c>
      <c r="AA12" s="14">
        <v>110170.72102425876</v>
      </c>
      <c r="AB12" s="18">
        <f t="shared" si="8"/>
        <v>3279.3145161568887</v>
      </c>
      <c r="AC12" s="19">
        <v>309.765692182275</v>
      </c>
      <c r="AD12" s="18">
        <f t="shared" si="9"/>
        <v>2969.5488239746137</v>
      </c>
      <c r="AE12" s="21"/>
      <c r="AF12" s="2">
        <f t="shared" si="10"/>
        <v>2002579842.5584257</v>
      </c>
      <c r="AG12" s="5">
        <f t="shared" si="11"/>
        <v>0.4384921116943585</v>
      </c>
      <c r="AH12" s="5">
        <f t="shared" si="12"/>
        <v>1.5164275768003002</v>
      </c>
      <c r="AI12" s="5">
        <f t="shared" si="13"/>
        <v>0.4650360645846908</v>
      </c>
      <c r="AJ12" s="5">
        <f t="shared" si="14"/>
        <v>2.41995575307935</v>
      </c>
      <c r="AL12" s="14">
        <v>3000.5631417140453</v>
      </c>
      <c r="AM12" s="13">
        <f t="shared" si="15"/>
        <v>278.75137444284337</v>
      </c>
      <c r="AN12" s="29">
        <f t="shared" si="16"/>
        <v>0.09289968625143116</v>
      </c>
      <c r="AO12" s="71"/>
      <c r="AP12" s="93">
        <v>16221459.64</v>
      </c>
      <c r="AQ12" s="93">
        <v>17491392.93</v>
      </c>
      <c r="AR12" s="16">
        <f t="shared" si="17"/>
        <v>1269933.289999999</v>
      </c>
      <c r="AS12" s="73">
        <f t="shared" si="18"/>
        <v>0.07828723913774747</v>
      </c>
    </row>
    <row r="13" spans="1:45" ht="12.75">
      <c r="A13" s="1" t="s">
        <v>23</v>
      </c>
      <c r="B13" s="1" t="s">
        <v>24</v>
      </c>
      <c r="C13" s="2" t="s">
        <v>2</v>
      </c>
      <c r="D13" s="1"/>
      <c r="F13" s="67">
        <v>1077799552</v>
      </c>
      <c r="G13" s="62">
        <v>78.8</v>
      </c>
      <c r="H13" s="10">
        <f t="shared" si="0"/>
        <v>0.7879999999999999</v>
      </c>
      <c r="I13" s="40">
        <v>5103363.19</v>
      </c>
      <c r="J13" s="40">
        <v>522305.63</v>
      </c>
      <c r="K13" s="40">
        <v>317428.94</v>
      </c>
      <c r="L13" s="40">
        <v>251982.5</v>
      </c>
      <c r="M13" s="48">
        <f t="shared" si="1"/>
        <v>6195080.260000001</v>
      </c>
      <c r="N13" s="40">
        <v>12620087</v>
      </c>
      <c r="O13" s="40">
        <v>6746866.69</v>
      </c>
      <c r="P13" s="40">
        <v>0</v>
      </c>
      <c r="Q13" s="4">
        <f t="shared" si="2"/>
        <v>19366953.69</v>
      </c>
      <c r="R13" s="40">
        <v>7569708.17</v>
      </c>
      <c r="S13" s="40">
        <v>0</v>
      </c>
      <c r="T13" s="4">
        <f t="shared" si="3"/>
        <v>7569708.17</v>
      </c>
      <c r="U13" s="4">
        <f t="shared" si="20"/>
        <v>33131742.120000005</v>
      </c>
      <c r="V13" s="5">
        <f t="shared" si="4"/>
        <v>0.7023298679196334</v>
      </c>
      <c r="W13" s="5">
        <f t="shared" si="21"/>
        <v>1.7968975450084432</v>
      </c>
      <c r="X13" s="5">
        <f t="shared" si="22"/>
        <v>0.5747896488270205</v>
      </c>
      <c r="Y13" s="51"/>
      <c r="Z13" s="12">
        <f t="shared" si="7"/>
        <v>3.0740170617550975</v>
      </c>
      <c r="AA13" s="14">
        <v>88278.79994507758</v>
      </c>
      <c r="AB13" s="18">
        <f t="shared" si="8"/>
        <v>2713.7053722243345</v>
      </c>
      <c r="AC13" s="19">
        <v>330.783945608925</v>
      </c>
      <c r="AD13" s="18">
        <f t="shared" si="9"/>
        <v>2382.9214266154095</v>
      </c>
      <c r="AE13" s="21"/>
      <c r="AF13" s="2">
        <f t="shared" si="10"/>
        <v>1367765928.9340103</v>
      </c>
      <c r="AG13" s="5">
        <f t="shared" si="11"/>
        <v>0.4529342432756922</v>
      </c>
      <c r="AH13" s="5">
        <f t="shared" si="12"/>
        <v>1.4159552654666534</v>
      </c>
      <c r="AI13" s="5">
        <f t="shared" si="13"/>
        <v>0.5534359359206711</v>
      </c>
      <c r="AJ13" s="5">
        <f t="shared" si="14"/>
        <v>2.4223254446630165</v>
      </c>
      <c r="AL13" s="14">
        <v>2406.4168501735376</v>
      </c>
      <c r="AM13" s="13">
        <f t="shared" si="15"/>
        <v>307.2885220507969</v>
      </c>
      <c r="AN13" s="29">
        <f t="shared" si="16"/>
        <v>0.12769546640626164</v>
      </c>
      <c r="AO13" s="71"/>
      <c r="AP13" s="93">
        <v>13741000</v>
      </c>
      <c r="AQ13" s="93">
        <v>15416500</v>
      </c>
      <c r="AR13" s="16">
        <f t="shared" si="17"/>
        <v>1675500</v>
      </c>
      <c r="AS13" s="73">
        <f t="shared" si="18"/>
        <v>0.12193435703369478</v>
      </c>
    </row>
    <row r="14" spans="1:45" ht="12.75">
      <c r="A14" s="1" t="s">
        <v>25</v>
      </c>
      <c r="B14" s="1" t="s">
        <v>26</v>
      </c>
      <c r="C14" s="2" t="s">
        <v>2</v>
      </c>
      <c r="D14" s="1"/>
      <c r="F14" s="67">
        <v>702383477</v>
      </c>
      <c r="G14" s="62">
        <v>89.71</v>
      </c>
      <c r="H14" s="10">
        <f t="shared" si="0"/>
        <v>0.8970999999999999</v>
      </c>
      <c r="I14" s="40">
        <v>3050445.04</v>
      </c>
      <c r="J14" s="40">
        <v>312033.29</v>
      </c>
      <c r="K14" s="40">
        <v>189636.85</v>
      </c>
      <c r="L14" s="40">
        <v>150538.16</v>
      </c>
      <c r="M14" s="48">
        <f t="shared" si="1"/>
        <v>3702653.3400000003</v>
      </c>
      <c r="N14" s="40">
        <v>12158674</v>
      </c>
      <c r="O14" s="40">
        <v>0</v>
      </c>
      <c r="P14" s="40">
        <v>0</v>
      </c>
      <c r="Q14" s="4">
        <f t="shared" si="2"/>
        <v>12158674</v>
      </c>
      <c r="R14" s="40">
        <v>5113193.99</v>
      </c>
      <c r="S14" s="40">
        <v>0</v>
      </c>
      <c r="T14" s="4">
        <f t="shared" si="3"/>
        <v>5113193.99</v>
      </c>
      <c r="U14" s="4">
        <f t="shared" si="20"/>
        <v>20974521.33</v>
      </c>
      <c r="V14" s="5">
        <f t="shared" si="4"/>
        <v>0.7279775446653909</v>
      </c>
      <c r="W14" s="5">
        <f t="shared" si="21"/>
        <v>1.7310592287751096</v>
      </c>
      <c r="X14" s="5">
        <f t="shared" si="22"/>
        <v>0.5271555298844253</v>
      </c>
      <c r="Y14" s="51"/>
      <c r="Z14" s="12">
        <f t="shared" si="7"/>
        <v>2.9861923033249256</v>
      </c>
      <c r="AA14" s="14">
        <v>113673.8255033557</v>
      </c>
      <c r="AB14" s="18">
        <f t="shared" si="8"/>
        <v>3394.519028076215</v>
      </c>
      <c r="AC14" s="19">
        <v>259.76746092600007</v>
      </c>
      <c r="AD14" s="18">
        <f t="shared" si="9"/>
        <v>3134.7515671502147</v>
      </c>
      <c r="AE14" s="21"/>
      <c r="AF14" s="2">
        <f t="shared" si="10"/>
        <v>782948920.9675622</v>
      </c>
      <c r="AG14" s="5">
        <f t="shared" si="11"/>
        <v>0.4729112258593179</v>
      </c>
      <c r="AH14" s="5">
        <f t="shared" si="12"/>
        <v>1.5529332341341509</v>
      </c>
      <c r="AI14" s="5">
        <f t="shared" si="13"/>
        <v>0.6530686553193221</v>
      </c>
      <c r="AJ14" s="5">
        <f t="shared" si="14"/>
        <v>2.6789131153127905</v>
      </c>
      <c r="AL14" s="14">
        <v>3070.2538901997546</v>
      </c>
      <c r="AM14" s="13">
        <f t="shared" si="15"/>
        <v>324.26513787646036</v>
      </c>
      <c r="AN14" s="29">
        <f t="shared" si="16"/>
        <v>0.10561508900339289</v>
      </c>
      <c r="AO14" s="71"/>
      <c r="AP14" s="93">
        <v>8489285.18</v>
      </c>
      <c r="AQ14" s="93">
        <v>8889989.8</v>
      </c>
      <c r="AR14" s="16">
        <f t="shared" si="17"/>
        <v>400704.62000000104</v>
      </c>
      <c r="AS14" s="73">
        <f t="shared" si="18"/>
        <v>0.047201220303450926</v>
      </c>
    </row>
    <row r="15" spans="1:45" ht="12.75">
      <c r="A15" s="1" t="s">
        <v>27</v>
      </c>
      <c r="B15" s="1" t="s">
        <v>28</v>
      </c>
      <c r="C15" s="2" t="s">
        <v>2</v>
      </c>
      <c r="D15" s="1"/>
      <c r="E15" s="1" t="s">
        <v>1192</v>
      </c>
      <c r="F15" s="67">
        <v>745500217</v>
      </c>
      <c r="G15" s="62">
        <v>98.22</v>
      </c>
      <c r="H15" s="10">
        <f t="shared" si="0"/>
        <v>0.9822</v>
      </c>
      <c r="I15" s="40">
        <v>2691151.98</v>
      </c>
      <c r="J15" s="40">
        <v>0</v>
      </c>
      <c r="K15" s="40">
        <v>167186.98</v>
      </c>
      <c r="L15" s="40">
        <v>132716.92</v>
      </c>
      <c r="M15" s="48">
        <f t="shared" si="1"/>
        <v>2991055.88</v>
      </c>
      <c r="N15" s="40">
        <v>7463712.5</v>
      </c>
      <c r="O15" s="40">
        <v>3923620.19</v>
      </c>
      <c r="P15" s="40">
        <v>1105842</v>
      </c>
      <c r="Q15" s="4">
        <f t="shared" si="2"/>
        <v>12493174.69</v>
      </c>
      <c r="R15" s="40">
        <v>5145550</v>
      </c>
      <c r="S15" s="40">
        <v>0</v>
      </c>
      <c r="T15" s="4">
        <f t="shared" si="3"/>
        <v>5145550</v>
      </c>
      <c r="U15" s="4">
        <f t="shared" si="20"/>
        <v>20629780.57</v>
      </c>
      <c r="V15" s="5">
        <f t="shared" si="4"/>
        <v>0.6902144201522077</v>
      </c>
      <c r="W15" s="5">
        <f t="shared" si="21"/>
        <v>1.6758110065043752</v>
      </c>
      <c r="X15" s="5">
        <f t="shared" si="22"/>
        <v>0.4012146223157974</v>
      </c>
      <c r="Y15" s="51"/>
      <c r="Z15" s="12">
        <f t="shared" si="7"/>
        <v>2.76724004897238</v>
      </c>
      <c r="AA15" s="14">
        <v>237176.01338787653</v>
      </c>
      <c r="AB15" s="18">
        <f t="shared" si="8"/>
        <v>6563.2296290254135</v>
      </c>
      <c r="AC15" s="19">
        <v>323.90585437140004</v>
      </c>
      <c r="AD15" s="18">
        <f t="shared" si="9"/>
        <v>6239.3237746540135</v>
      </c>
      <c r="AE15" s="21"/>
      <c r="AF15" s="2">
        <f t="shared" si="10"/>
        <v>759010605.7829363</v>
      </c>
      <c r="AG15" s="5">
        <f t="shared" si="11"/>
        <v>0.39407300203857615</v>
      </c>
      <c r="AH15" s="5">
        <f t="shared" si="12"/>
        <v>1.645981570588597</v>
      </c>
      <c r="AI15" s="5">
        <f t="shared" si="13"/>
        <v>0.6779286034734983</v>
      </c>
      <c r="AJ15" s="5">
        <f t="shared" si="14"/>
        <v>2.717983176100671</v>
      </c>
      <c r="AL15" s="14">
        <v>5775.6716806305385</v>
      </c>
      <c r="AM15" s="13">
        <f t="shared" si="15"/>
        <v>787.557948394875</v>
      </c>
      <c r="AN15" s="29">
        <f t="shared" si="16"/>
        <v>0.1363578111678426</v>
      </c>
      <c r="AO15" s="71"/>
      <c r="AP15" s="93">
        <v>8117084</v>
      </c>
      <c r="AQ15" s="93">
        <v>8547747</v>
      </c>
      <c r="AR15" s="16">
        <f t="shared" si="17"/>
        <v>430663</v>
      </c>
      <c r="AS15" s="73">
        <f t="shared" si="18"/>
        <v>0.05305636851854681</v>
      </c>
    </row>
    <row r="16" spans="1:45" ht="12.75">
      <c r="A16" s="1" t="s">
        <v>29</v>
      </c>
      <c r="B16" s="1" t="s">
        <v>30</v>
      </c>
      <c r="C16" s="2" t="s">
        <v>2</v>
      </c>
      <c r="D16" s="1"/>
      <c r="F16" s="67">
        <v>844022087</v>
      </c>
      <c r="G16" s="62">
        <v>80.7</v>
      </c>
      <c r="H16" s="10">
        <f t="shared" si="0"/>
        <v>0.807</v>
      </c>
      <c r="I16" s="40">
        <v>3578022.83</v>
      </c>
      <c r="J16" s="40">
        <v>368384.89</v>
      </c>
      <c r="K16" s="40">
        <v>223884.29</v>
      </c>
      <c r="L16" s="40">
        <v>177724.57</v>
      </c>
      <c r="M16" s="48">
        <f t="shared" si="1"/>
        <v>4348016.58</v>
      </c>
      <c r="N16" s="40">
        <v>566952</v>
      </c>
      <c r="O16" s="40">
        <v>0</v>
      </c>
      <c r="P16" s="40">
        <v>0</v>
      </c>
      <c r="Q16" s="4">
        <f t="shared" si="2"/>
        <v>566952</v>
      </c>
      <c r="R16" s="40">
        <v>4123949</v>
      </c>
      <c r="S16" s="40">
        <v>0</v>
      </c>
      <c r="T16" s="4">
        <f t="shared" si="3"/>
        <v>4123949</v>
      </c>
      <c r="U16" s="4">
        <f t="shared" si="20"/>
        <v>9038917.58</v>
      </c>
      <c r="V16" s="5">
        <f t="shared" si="4"/>
        <v>0.48860676320192076</v>
      </c>
      <c r="W16" s="5">
        <f t="shared" si="21"/>
        <v>0.06717264971289785</v>
      </c>
      <c r="X16" s="5">
        <f t="shared" si="22"/>
        <v>0.5151543599356068</v>
      </c>
      <c r="Y16" s="51"/>
      <c r="Z16" s="12">
        <f t="shared" si="7"/>
        <v>1.0709337728504253</v>
      </c>
      <c r="AA16" s="14">
        <v>518449.36305732484</v>
      </c>
      <c r="AB16" s="18">
        <f t="shared" si="8"/>
        <v>5552.249324108808</v>
      </c>
      <c r="AC16" s="19">
        <v>21.047484559725</v>
      </c>
      <c r="AD16" s="18">
        <f t="shared" si="9"/>
        <v>5531.201839549083</v>
      </c>
      <c r="AE16" s="21"/>
      <c r="AF16" s="2">
        <f t="shared" si="10"/>
        <v>1045876192.0693928</v>
      </c>
      <c r="AG16" s="5">
        <f t="shared" si="11"/>
        <v>0.41572956846803466</v>
      </c>
      <c r="AH16" s="5">
        <f t="shared" si="12"/>
        <v>0.05420832831830857</v>
      </c>
      <c r="AI16" s="5">
        <f t="shared" si="13"/>
        <v>0.39430565790395006</v>
      </c>
      <c r="AJ16" s="5">
        <f t="shared" si="14"/>
        <v>0.8642435546902933</v>
      </c>
      <c r="AL16" s="14">
        <v>4829.869831997605</v>
      </c>
      <c r="AM16" s="13">
        <f t="shared" si="15"/>
        <v>722.379492111203</v>
      </c>
      <c r="AN16" s="29">
        <f t="shared" si="16"/>
        <v>0.14956500221299573</v>
      </c>
      <c r="AO16" s="71"/>
      <c r="AP16" s="93">
        <v>5371735</v>
      </c>
      <c r="AQ16" s="93">
        <v>5545463</v>
      </c>
      <c r="AR16" s="16">
        <f t="shared" si="17"/>
        <v>173728</v>
      </c>
      <c r="AS16" s="73">
        <f t="shared" si="18"/>
        <v>0.03234113373053585</v>
      </c>
    </row>
    <row r="17" spans="1:45" ht="12.75">
      <c r="A17" s="1" t="s">
        <v>31</v>
      </c>
      <c r="B17" s="1" t="s">
        <v>32</v>
      </c>
      <c r="C17" s="2" t="s">
        <v>2</v>
      </c>
      <c r="D17" s="1"/>
      <c r="F17" s="67">
        <v>1310112532</v>
      </c>
      <c r="G17" s="62">
        <v>62.83</v>
      </c>
      <c r="H17" s="10">
        <f t="shared" si="0"/>
        <v>0.6283</v>
      </c>
      <c r="I17" s="40">
        <v>6808928.08</v>
      </c>
      <c r="J17" s="40">
        <v>0</v>
      </c>
      <c r="K17" s="40">
        <v>422955.78</v>
      </c>
      <c r="L17" s="40">
        <v>335752.16</v>
      </c>
      <c r="M17" s="48">
        <f t="shared" si="1"/>
        <v>7567636.0200000005</v>
      </c>
      <c r="N17" s="40">
        <v>8495369</v>
      </c>
      <c r="O17" s="40">
        <v>0</v>
      </c>
      <c r="P17" s="40">
        <v>1481437.5</v>
      </c>
      <c r="Q17" s="4">
        <f t="shared" si="2"/>
        <v>9976806.5</v>
      </c>
      <c r="R17" s="40">
        <v>13026410.78</v>
      </c>
      <c r="S17" s="40">
        <v>0</v>
      </c>
      <c r="T17" s="4">
        <f t="shared" si="3"/>
        <v>13026410.78</v>
      </c>
      <c r="U17" s="4">
        <f t="shared" si="20"/>
        <v>30570853.299999997</v>
      </c>
      <c r="V17" s="5">
        <f t="shared" si="4"/>
        <v>0.9942970898930382</v>
      </c>
      <c r="W17" s="5">
        <f t="shared" si="21"/>
        <v>0.7615228658846231</v>
      </c>
      <c r="X17" s="5">
        <f t="shared" si="22"/>
        <v>0.5776325189750953</v>
      </c>
      <c r="Y17" s="51"/>
      <c r="Z17" s="12">
        <f t="shared" si="7"/>
        <v>2.3334524747527565</v>
      </c>
      <c r="AA17" s="14">
        <v>193862.36627814148</v>
      </c>
      <c r="AB17" s="18">
        <f t="shared" si="8"/>
        <v>4523.686183531546</v>
      </c>
      <c r="AC17" s="19">
        <v>105.3847034595</v>
      </c>
      <c r="AD17" s="18">
        <f t="shared" si="9"/>
        <v>4418.301480072046</v>
      </c>
      <c r="AE17" s="21"/>
      <c r="AF17" s="2">
        <f t="shared" si="10"/>
        <v>2085170351.742798</v>
      </c>
      <c r="AG17" s="5">
        <f t="shared" si="11"/>
        <v>0.3629265116720523</v>
      </c>
      <c r="AH17" s="5">
        <f t="shared" si="12"/>
        <v>0.47846481663530865</v>
      </c>
      <c r="AI17" s="5">
        <f t="shared" si="13"/>
        <v>0.6247168615797959</v>
      </c>
      <c r="AJ17" s="5">
        <f t="shared" si="14"/>
        <v>1.4661081898871566</v>
      </c>
      <c r="AL17" s="14">
        <v>4328.736713965827</v>
      </c>
      <c r="AM17" s="13">
        <f t="shared" si="15"/>
        <v>194.94946956571857</v>
      </c>
      <c r="AN17" s="29">
        <f t="shared" si="16"/>
        <v>0.04503611156038944</v>
      </c>
      <c r="AO17" s="71"/>
      <c r="AP17" s="93">
        <v>16723497.870000001</v>
      </c>
      <c r="AQ17" s="93">
        <v>17570948.04</v>
      </c>
      <c r="AR17" s="16">
        <f t="shared" si="17"/>
        <v>847450.1699999981</v>
      </c>
      <c r="AS17" s="73">
        <f t="shared" si="18"/>
        <v>0.05067421759416877</v>
      </c>
    </row>
    <row r="18" spans="1:45" ht="12.75">
      <c r="A18" s="1" t="s">
        <v>33</v>
      </c>
      <c r="B18" s="1" t="s">
        <v>34</v>
      </c>
      <c r="C18" s="2" t="s">
        <v>2</v>
      </c>
      <c r="D18" s="1"/>
      <c r="F18" s="67">
        <v>269552706</v>
      </c>
      <c r="G18" s="62">
        <v>79.63</v>
      </c>
      <c r="H18" s="10">
        <f t="shared" si="0"/>
        <v>0.7963</v>
      </c>
      <c r="I18" s="40">
        <v>1279751.41</v>
      </c>
      <c r="J18" s="40">
        <v>130915.51</v>
      </c>
      <c r="K18" s="40">
        <v>79563.32</v>
      </c>
      <c r="L18" s="40">
        <v>63159.22</v>
      </c>
      <c r="M18" s="48">
        <f t="shared" si="1"/>
        <v>1553389.46</v>
      </c>
      <c r="N18" s="40">
        <v>2840433</v>
      </c>
      <c r="O18" s="40">
        <v>1844895.41</v>
      </c>
      <c r="P18" s="40">
        <v>0</v>
      </c>
      <c r="Q18" s="4">
        <f t="shared" si="2"/>
        <v>4685328.41</v>
      </c>
      <c r="R18" s="40">
        <v>2134978.5</v>
      </c>
      <c r="S18" s="40">
        <v>0</v>
      </c>
      <c r="T18" s="4">
        <f t="shared" si="3"/>
        <v>2134978.5</v>
      </c>
      <c r="U18" s="4">
        <f t="shared" si="20"/>
        <v>8373696.37</v>
      </c>
      <c r="V18" s="5">
        <f t="shared" si="4"/>
        <v>0.792044914585276</v>
      </c>
      <c r="W18" s="5">
        <f t="shared" si="21"/>
        <v>1.7381863753206026</v>
      </c>
      <c r="X18" s="5">
        <f t="shared" si="22"/>
        <v>0.5762841275279202</v>
      </c>
      <c r="Y18" s="51"/>
      <c r="Z18" s="12">
        <f t="shared" si="7"/>
        <v>3.1065154174337986</v>
      </c>
      <c r="AA18" s="14">
        <v>104442.31123388582</v>
      </c>
      <c r="AB18" s="18">
        <f t="shared" si="8"/>
        <v>3244.516500804855</v>
      </c>
      <c r="AC18" s="19">
        <v>262.38526920472503</v>
      </c>
      <c r="AD18" s="18">
        <f t="shared" si="9"/>
        <v>2982.13123160013</v>
      </c>
      <c r="AE18" s="21"/>
      <c r="AF18" s="2">
        <f t="shared" si="10"/>
        <v>338506474.94662815</v>
      </c>
      <c r="AG18" s="5">
        <f t="shared" si="11"/>
        <v>0.4588950507504829</v>
      </c>
      <c r="AH18" s="5">
        <f t="shared" si="12"/>
        <v>1.3841178106677958</v>
      </c>
      <c r="AI18" s="5">
        <f t="shared" si="13"/>
        <v>0.6307053654842553</v>
      </c>
      <c r="AJ18" s="5">
        <f t="shared" si="14"/>
        <v>2.473718226902534</v>
      </c>
      <c r="AL18" s="14">
        <v>2743.813919429724</v>
      </c>
      <c r="AM18" s="13">
        <f t="shared" si="15"/>
        <v>500.70258137513065</v>
      </c>
      <c r="AN18" s="29">
        <f t="shared" si="16"/>
        <v>0.1824841611267855</v>
      </c>
      <c r="AO18" s="71"/>
      <c r="AP18" s="93">
        <v>3981083.85</v>
      </c>
      <c r="AQ18" s="93">
        <v>4077037.79</v>
      </c>
      <c r="AR18" s="16">
        <f t="shared" si="17"/>
        <v>95953.93999999994</v>
      </c>
      <c r="AS18" s="73">
        <f t="shared" si="18"/>
        <v>0.024102466467768556</v>
      </c>
    </row>
    <row r="19" spans="1:45" ht="12.75">
      <c r="A19" s="1" t="s">
        <v>35</v>
      </c>
      <c r="B19" s="1" t="s">
        <v>36</v>
      </c>
      <c r="C19" s="2" t="s">
        <v>2</v>
      </c>
      <c r="D19" s="1"/>
      <c r="F19" s="67">
        <v>515393312</v>
      </c>
      <c r="G19" s="62">
        <v>75.18</v>
      </c>
      <c r="H19" s="10">
        <f t="shared" si="0"/>
        <v>0.7518</v>
      </c>
      <c r="I19" s="40">
        <v>2424003.63</v>
      </c>
      <c r="J19" s="40">
        <v>0</v>
      </c>
      <c r="K19" s="40">
        <v>150606.94</v>
      </c>
      <c r="L19" s="40">
        <v>119555.3</v>
      </c>
      <c r="M19" s="48">
        <f t="shared" si="1"/>
        <v>2694165.8699999996</v>
      </c>
      <c r="N19" s="40">
        <v>6922850.66</v>
      </c>
      <c r="O19" s="40">
        <v>3015908.59</v>
      </c>
      <c r="P19" s="40">
        <v>0</v>
      </c>
      <c r="Q19" s="4">
        <f t="shared" si="2"/>
        <v>9938759.25</v>
      </c>
      <c r="R19" s="40">
        <v>4471842.51</v>
      </c>
      <c r="S19" s="40">
        <v>0</v>
      </c>
      <c r="T19" s="4">
        <f t="shared" si="3"/>
        <v>4471842.51</v>
      </c>
      <c r="U19" s="4">
        <f t="shared" si="20"/>
        <v>17104767.63</v>
      </c>
      <c r="V19" s="5">
        <f t="shared" si="4"/>
        <v>0.8676562939179157</v>
      </c>
      <c r="W19" s="5">
        <f t="shared" si="21"/>
        <v>1.9283834342809631</v>
      </c>
      <c r="X19" s="5">
        <f t="shared" si="22"/>
        <v>0.5227397809151236</v>
      </c>
      <c r="Y19" s="51"/>
      <c r="Z19" s="12">
        <f t="shared" si="7"/>
        <v>3.3187795091140027</v>
      </c>
      <c r="AA19" s="14">
        <v>126622.06226983595</v>
      </c>
      <c r="AB19" s="18">
        <f t="shared" si="8"/>
        <v>4202.307056628888</v>
      </c>
      <c r="AC19" s="19">
        <v>325.08788714325004</v>
      </c>
      <c r="AD19" s="18">
        <f t="shared" si="9"/>
        <v>3877.219169485638</v>
      </c>
      <c r="AE19" s="21"/>
      <c r="AF19" s="2">
        <f t="shared" si="10"/>
        <v>685545772.811918</v>
      </c>
      <c r="AG19" s="5">
        <f t="shared" si="11"/>
        <v>0.39299576729199</v>
      </c>
      <c r="AH19" s="5">
        <f t="shared" si="12"/>
        <v>1.4497586658924284</v>
      </c>
      <c r="AI19" s="5">
        <f t="shared" si="13"/>
        <v>0.652304001767489</v>
      </c>
      <c r="AJ19" s="5">
        <f t="shared" si="14"/>
        <v>2.495058434951907</v>
      </c>
      <c r="AL19" s="14">
        <v>4001.139589771779</v>
      </c>
      <c r="AM19" s="13">
        <f t="shared" si="15"/>
        <v>201.16746685710905</v>
      </c>
      <c r="AN19" s="29">
        <f t="shared" si="16"/>
        <v>0.050277542770904286</v>
      </c>
      <c r="AO19" s="71"/>
      <c r="AP19" s="93">
        <v>8199339.65</v>
      </c>
      <c r="AQ19" s="93">
        <v>8782039.57</v>
      </c>
      <c r="AR19" s="16">
        <f t="shared" si="17"/>
        <v>582699.9199999999</v>
      </c>
      <c r="AS19" s="73">
        <f t="shared" si="18"/>
        <v>0.07106668888878141</v>
      </c>
    </row>
    <row r="20" spans="1:45" ht="12.75">
      <c r="A20" s="1" t="s">
        <v>37</v>
      </c>
      <c r="B20" s="1" t="s">
        <v>38</v>
      </c>
      <c r="C20" s="2" t="s">
        <v>2</v>
      </c>
      <c r="D20" s="1"/>
      <c r="F20" s="67">
        <v>536991073</v>
      </c>
      <c r="G20" s="62">
        <v>84.8</v>
      </c>
      <c r="H20" s="10">
        <f t="shared" si="0"/>
        <v>0.848</v>
      </c>
      <c r="I20" s="40">
        <v>2383785.76</v>
      </c>
      <c r="J20" s="40">
        <v>243692.45</v>
      </c>
      <c r="K20" s="40">
        <v>148103.01</v>
      </c>
      <c r="L20" s="40">
        <v>117567.62</v>
      </c>
      <c r="M20" s="48">
        <f t="shared" si="1"/>
        <v>2893148.84</v>
      </c>
      <c r="N20" s="40">
        <v>7175325</v>
      </c>
      <c r="O20" s="40">
        <v>0</v>
      </c>
      <c r="P20" s="40">
        <v>0</v>
      </c>
      <c r="Q20" s="4">
        <f t="shared" si="2"/>
        <v>7175325</v>
      </c>
      <c r="R20" s="40">
        <v>10073665</v>
      </c>
      <c r="S20" s="40">
        <v>0</v>
      </c>
      <c r="T20" s="4">
        <f t="shared" si="3"/>
        <v>10073665</v>
      </c>
      <c r="U20" s="4">
        <f t="shared" si="20"/>
        <v>20142138.84</v>
      </c>
      <c r="V20" s="5">
        <f t="shared" si="4"/>
        <v>1.8759464554450798</v>
      </c>
      <c r="W20" s="5">
        <f t="shared" si="21"/>
        <v>1.3362093637634829</v>
      </c>
      <c r="X20" s="5">
        <f t="shared" si="22"/>
        <v>0.538770379149301</v>
      </c>
      <c r="Y20" s="51"/>
      <c r="Z20" s="12">
        <f t="shared" si="7"/>
        <v>3.7509261983578637</v>
      </c>
      <c r="AA20" s="14">
        <v>69078.90828817981</v>
      </c>
      <c r="AB20" s="18">
        <f t="shared" si="8"/>
        <v>2591.098868520938</v>
      </c>
      <c r="AC20" s="19">
        <v>256.1514441401251</v>
      </c>
      <c r="AD20" s="18">
        <f t="shared" si="9"/>
        <v>2334.947424380813</v>
      </c>
      <c r="AE20" s="21"/>
      <c r="AF20" s="2">
        <f t="shared" si="10"/>
        <v>633244189.8584906</v>
      </c>
      <c r="AG20" s="5">
        <f t="shared" si="11"/>
        <v>0.4568772815186073</v>
      </c>
      <c r="AH20" s="5">
        <f t="shared" si="12"/>
        <v>1.1331055404714334</v>
      </c>
      <c r="AI20" s="5">
        <f t="shared" si="13"/>
        <v>1.5908025942174275</v>
      </c>
      <c r="AJ20" s="5">
        <f t="shared" si="14"/>
        <v>3.1807854162074682</v>
      </c>
      <c r="AL20" s="14">
        <v>2482.8448986911067</v>
      </c>
      <c r="AM20" s="13">
        <f t="shared" si="15"/>
        <v>108.25396982983148</v>
      </c>
      <c r="AN20" s="29">
        <f t="shared" si="16"/>
        <v>0.04360077823906771</v>
      </c>
      <c r="AO20" s="71"/>
      <c r="AP20" s="93">
        <v>18898855</v>
      </c>
      <c r="AQ20" s="93">
        <v>19448443</v>
      </c>
      <c r="AR20" s="16">
        <f t="shared" si="17"/>
        <v>549588</v>
      </c>
      <c r="AS20" s="73">
        <f t="shared" si="18"/>
        <v>0.029080491913398985</v>
      </c>
    </row>
    <row r="21" spans="1:45" ht="12.75">
      <c r="A21" s="1" t="s">
        <v>39</v>
      </c>
      <c r="B21" s="1" t="s">
        <v>40</v>
      </c>
      <c r="C21" s="2" t="s">
        <v>2</v>
      </c>
      <c r="D21" s="1"/>
      <c r="F21" s="67">
        <v>65851538</v>
      </c>
      <c r="G21" s="62">
        <v>77.49</v>
      </c>
      <c r="H21" s="10">
        <f t="shared" si="0"/>
        <v>0.7748999999999999</v>
      </c>
      <c r="I21" s="40">
        <v>310805.88</v>
      </c>
      <c r="J21" s="40">
        <v>31771.06</v>
      </c>
      <c r="K21" s="40">
        <v>19308.72</v>
      </c>
      <c r="L21" s="40">
        <v>15327.71</v>
      </c>
      <c r="M21" s="48">
        <f t="shared" si="1"/>
        <v>377213.37000000005</v>
      </c>
      <c r="N21" s="40">
        <v>1015714</v>
      </c>
      <c r="O21" s="40">
        <v>0</v>
      </c>
      <c r="P21" s="40">
        <v>0</v>
      </c>
      <c r="Q21" s="4">
        <f t="shared" si="2"/>
        <v>1015714</v>
      </c>
      <c r="R21" s="40">
        <v>269292</v>
      </c>
      <c r="S21" s="40">
        <v>0</v>
      </c>
      <c r="T21" s="4">
        <f t="shared" si="3"/>
        <v>269292</v>
      </c>
      <c r="U21" s="4">
        <f t="shared" si="20"/>
        <v>1662219.37</v>
      </c>
      <c r="V21" s="5">
        <f t="shared" si="4"/>
        <v>0.4089380569972413</v>
      </c>
      <c r="W21" s="5">
        <f t="shared" si="21"/>
        <v>1.5424301859130458</v>
      </c>
      <c r="X21" s="5">
        <f t="shared" si="22"/>
        <v>0.5728239331327388</v>
      </c>
      <c r="Y21" s="51"/>
      <c r="Z21" s="12">
        <f t="shared" si="7"/>
        <v>2.524192176043026</v>
      </c>
      <c r="AA21" s="14">
        <v>139361.91588785045</v>
      </c>
      <c r="AB21" s="18">
        <f t="shared" si="8"/>
        <v>3517.7625772247843</v>
      </c>
      <c r="AC21" s="19">
        <v>299.6681263227</v>
      </c>
      <c r="AD21" s="18">
        <f t="shared" si="9"/>
        <v>3218.094450902084</v>
      </c>
      <c r="AE21" s="21"/>
      <c r="AF21" s="2">
        <f t="shared" si="10"/>
        <v>84980691.70215513</v>
      </c>
      <c r="AG21" s="5">
        <f t="shared" si="11"/>
        <v>0.44388126578455916</v>
      </c>
      <c r="AH21" s="5">
        <f t="shared" si="12"/>
        <v>1.195229151064019</v>
      </c>
      <c r="AI21" s="5">
        <f t="shared" si="13"/>
        <v>0.31688610036716225</v>
      </c>
      <c r="AJ21" s="5">
        <f t="shared" si="14"/>
        <v>1.9559965172157405</v>
      </c>
      <c r="AL21" s="14">
        <v>3270.406353946039</v>
      </c>
      <c r="AM21" s="13">
        <f t="shared" si="15"/>
        <v>247.35622327874535</v>
      </c>
      <c r="AN21" s="29">
        <f t="shared" si="16"/>
        <v>0.07563470606039151</v>
      </c>
      <c r="AO21" s="71"/>
      <c r="AP21" s="93">
        <v>1049520.61</v>
      </c>
      <c r="AQ21" s="93">
        <v>947989</v>
      </c>
      <c r="AR21" s="16">
        <f t="shared" si="17"/>
        <v>-101531.6100000001</v>
      </c>
      <c r="AS21" s="73">
        <f t="shared" si="18"/>
        <v>-0.09674093965624943</v>
      </c>
    </row>
    <row r="22" spans="1:45" ht="12.75">
      <c r="A22" s="1" t="s">
        <v>41</v>
      </c>
      <c r="B22" s="1" t="s">
        <v>42</v>
      </c>
      <c r="C22" s="2" t="s">
        <v>2</v>
      </c>
      <c r="D22" s="1"/>
      <c r="F22" s="67">
        <v>647068442</v>
      </c>
      <c r="G22" s="62">
        <v>79.61</v>
      </c>
      <c r="H22" s="10">
        <f t="shared" si="0"/>
        <v>0.7961</v>
      </c>
      <c r="I22" s="40">
        <v>3145066.6</v>
      </c>
      <c r="J22" s="40">
        <v>321899.95</v>
      </c>
      <c r="K22" s="40">
        <v>195633.27</v>
      </c>
      <c r="L22" s="40">
        <v>155298.25</v>
      </c>
      <c r="M22" s="48">
        <f t="shared" si="1"/>
        <v>3817898.0700000003</v>
      </c>
      <c r="N22" s="40">
        <v>6947770.5</v>
      </c>
      <c r="O22" s="40">
        <v>4340982.69</v>
      </c>
      <c r="P22" s="40">
        <v>0</v>
      </c>
      <c r="Q22" s="4">
        <f t="shared" si="2"/>
        <v>11288753.190000001</v>
      </c>
      <c r="R22" s="40">
        <v>5200616.95</v>
      </c>
      <c r="S22" s="40">
        <v>0</v>
      </c>
      <c r="T22" s="4">
        <f t="shared" si="3"/>
        <v>5200616.95</v>
      </c>
      <c r="U22" s="4">
        <f t="shared" si="20"/>
        <v>20307268.21</v>
      </c>
      <c r="V22" s="5">
        <f t="shared" si="4"/>
        <v>0.8037197632333305</v>
      </c>
      <c r="W22" s="5">
        <f t="shared" si="21"/>
        <v>1.7445995596861454</v>
      </c>
      <c r="X22" s="5">
        <f t="shared" si="22"/>
        <v>0.5900300218937273</v>
      </c>
      <c r="Y22" s="51"/>
      <c r="Z22" s="12">
        <f t="shared" si="7"/>
        <v>3.138349344813203</v>
      </c>
      <c r="AA22" s="14">
        <v>120663.23893318669</v>
      </c>
      <c r="AB22" s="18">
        <f t="shared" si="8"/>
        <v>3786.833968490054</v>
      </c>
      <c r="AC22" s="19">
        <v>304.3455576129</v>
      </c>
      <c r="AD22" s="18">
        <f t="shared" si="9"/>
        <v>3482.488410877154</v>
      </c>
      <c r="AE22" s="21"/>
      <c r="AF22" s="2">
        <f aca="true" t="shared" si="23" ref="AF22:AF62">F22/H22</f>
        <v>812797942.4695389</v>
      </c>
      <c r="AG22" s="5">
        <f t="shared" si="11"/>
        <v>0.46972290042959636</v>
      </c>
      <c r="AH22" s="5">
        <f t="shared" si="12"/>
        <v>1.3888757094661406</v>
      </c>
      <c r="AI22" s="5">
        <f t="shared" si="13"/>
        <v>0.6398413035100544</v>
      </c>
      <c r="AJ22" s="5">
        <f t="shared" si="14"/>
        <v>2.4984399134057913</v>
      </c>
      <c r="AL22" s="14">
        <v>3629.613185575307</v>
      </c>
      <c r="AM22" s="13">
        <f t="shared" si="15"/>
        <v>157.2207829147469</v>
      </c>
      <c r="AN22" s="29">
        <f t="shared" si="16"/>
        <v>0.04331612623063216</v>
      </c>
      <c r="AO22" s="71"/>
      <c r="AP22" s="93">
        <v>8632435.68</v>
      </c>
      <c r="AQ22" s="93">
        <v>9391207.32</v>
      </c>
      <c r="AR22" s="16">
        <f t="shared" si="17"/>
        <v>758771.6400000006</v>
      </c>
      <c r="AS22" s="73">
        <f t="shared" si="18"/>
        <v>0.08789774614341529</v>
      </c>
    </row>
    <row r="23" spans="1:45" ht="12.75">
      <c r="A23" s="1" t="s">
        <v>43</v>
      </c>
      <c r="B23" s="1" t="s">
        <v>44</v>
      </c>
      <c r="C23" s="2" t="s">
        <v>2</v>
      </c>
      <c r="D23" s="1"/>
      <c r="E23" s="1" t="s">
        <v>1191</v>
      </c>
      <c r="F23" s="67">
        <v>1298510865</v>
      </c>
      <c r="G23" s="62">
        <v>90.81</v>
      </c>
      <c r="H23" s="10">
        <f t="shared" si="0"/>
        <v>0.9081</v>
      </c>
      <c r="I23" s="40">
        <v>4544614.93</v>
      </c>
      <c r="J23" s="40">
        <v>464898.41</v>
      </c>
      <c r="K23" s="40">
        <v>282539.95</v>
      </c>
      <c r="L23" s="40">
        <v>224286.8</v>
      </c>
      <c r="M23" s="48">
        <f t="shared" si="1"/>
        <v>5516340.09</v>
      </c>
      <c r="N23" s="40">
        <v>11153530</v>
      </c>
      <c r="O23" s="40">
        <v>0</v>
      </c>
      <c r="P23" s="40">
        <v>868789.75</v>
      </c>
      <c r="Q23" s="4">
        <f t="shared" si="2"/>
        <v>12022319.75</v>
      </c>
      <c r="R23" s="40">
        <v>13065558.25</v>
      </c>
      <c r="S23" s="40">
        <v>0</v>
      </c>
      <c r="T23" s="4">
        <f t="shared" si="3"/>
        <v>13065558.25</v>
      </c>
      <c r="U23" s="4">
        <f t="shared" si="20"/>
        <v>30604218.09</v>
      </c>
      <c r="V23" s="5">
        <f t="shared" si="4"/>
        <v>1.0061955276746952</v>
      </c>
      <c r="W23" s="5">
        <f t="shared" si="21"/>
        <v>0.9258543824352212</v>
      </c>
      <c r="X23" s="5">
        <f t="shared" si="22"/>
        <v>0.4248204800350285</v>
      </c>
      <c r="Y23" s="51"/>
      <c r="Z23" s="12">
        <f t="shared" si="7"/>
        <v>2.356870390144945</v>
      </c>
      <c r="AA23" s="14">
        <v>191870.1674486329</v>
      </c>
      <c r="AB23" s="18">
        <f t="shared" si="8"/>
        <v>4522.131164118354</v>
      </c>
      <c r="AC23" s="19">
        <v>167.7913538319</v>
      </c>
      <c r="AD23" s="18">
        <f t="shared" si="9"/>
        <v>4354.339810286454</v>
      </c>
      <c r="AE23" s="21"/>
      <c r="AF23" s="2">
        <f t="shared" si="23"/>
        <v>1429920564.9157581</v>
      </c>
      <c r="AG23" s="5">
        <f t="shared" si="11"/>
        <v>0.3857794779198093</v>
      </c>
      <c r="AH23" s="5">
        <f t="shared" si="12"/>
        <v>0.8407683646894244</v>
      </c>
      <c r="AI23" s="5">
        <f t="shared" si="13"/>
        <v>0.9137261586813908</v>
      </c>
      <c r="AJ23" s="5">
        <f t="shared" si="14"/>
        <v>2.1402740012906247</v>
      </c>
      <c r="AL23" s="14">
        <v>4092.88458576543</v>
      </c>
      <c r="AM23" s="13">
        <f t="shared" si="15"/>
        <v>429.24657835292373</v>
      </c>
      <c r="AN23" s="29">
        <f t="shared" si="16"/>
        <v>0.10487629674332688</v>
      </c>
      <c r="AO23" s="71"/>
      <c r="AP23" s="93">
        <v>16979777.27</v>
      </c>
      <c r="AQ23" s="93">
        <v>19362726.47</v>
      </c>
      <c r="AR23" s="16">
        <f t="shared" si="17"/>
        <v>2382949.1999999993</v>
      </c>
      <c r="AS23" s="73">
        <f t="shared" si="18"/>
        <v>0.14034042744543015</v>
      </c>
    </row>
    <row r="24" spans="1:45" ht="12.75">
      <c r="A24" s="1" t="s">
        <v>45</v>
      </c>
      <c r="B24" s="1" t="s">
        <v>46</v>
      </c>
      <c r="C24" s="2" t="s">
        <v>2</v>
      </c>
      <c r="D24" s="1"/>
      <c r="F24" s="67">
        <v>86916598</v>
      </c>
      <c r="G24" s="62">
        <v>81.27</v>
      </c>
      <c r="H24" s="10">
        <f t="shared" si="0"/>
        <v>0.8127</v>
      </c>
      <c r="I24" s="40">
        <v>418897.21</v>
      </c>
      <c r="J24" s="40">
        <v>42839.02</v>
      </c>
      <c r="K24" s="40">
        <v>26035.23</v>
      </c>
      <c r="L24" s="40">
        <v>20667.37</v>
      </c>
      <c r="M24" s="48">
        <f t="shared" si="1"/>
        <v>508438.83</v>
      </c>
      <c r="N24" s="40">
        <v>1212736</v>
      </c>
      <c r="O24" s="40">
        <v>0</v>
      </c>
      <c r="P24" s="40">
        <v>0</v>
      </c>
      <c r="Q24" s="4">
        <f t="shared" si="2"/>
        <v>1212736</v>
      </c>
      <c r="R24" s="40">
        <v>173234.7</v>
      </c>
      <c r="S24" s="40">
        <v>0</v>
      </c>
      <c r="T24" s="4">
        <f t="shared" si="3"/>
        <v>173234.7</v>
      </c>
      <c r="U24" s="4">
        <f t="shared" si="20"/>
        <v>1894409.53</v>
      </c>
      <c r="V24" s="5">
        <f t="shared" si="4"/>
        <v>0.1993114134540793</v>
      </c>
      <c r="W24" s="5">
        <f t="shared" si="21"/>
        <v>1.395287008357138</v>
      </c>
      <c r="X24" s="5">
        <f t="shared" si="22"/>
        <v>0.5849732291638934</v>
      </c>
      <c r="Y24" s="51"/>
      <c r="Z24" s="12">
        <f t="shared" si="7"/>
        <v>2.1795716509751104</v>
      </c>
      <c r="AA24" s="14">
        <v>111719.42675159236</v>
      </c>
      <c r="AB24" s="18">
        <f t="shared" si="8"/>
        <v>2435.0049541096105</v>
      </c>
      <c r="AC24" s="19">
        <v>235.15480937700005</v>
      </c>
      <c r="AD24" s="18">
        <f t="shared" si="9"/>
        <v>2199.8501447326103</v>
      </c>
      <c r="AE24" s="21"/>
      <c r="AF24" s="2">
        <f t="shared" si="23"/>
        <v>106947948.81259997</v>
      </c>
      <c r="AG24" s="5">
        <f t="shared" si="11"/>
        <v>0.47540774334149616</v>
      </c>
      <c r="AH24" s="5">
        <f t="shared" si="12"/>
        <v>1.133949751691846</v>
      </c>
      <c r="AI24" s="5">
        <f t="shared" si="13"/>
        <v>0.16198038571413026</v>
      </c>
      <c r="AJ24" s="5">
        <f t="shared" si="14"/>
        <v>1.7713378807474724</v>
      </c>
      <c r="AL24" s="14">
        <v>2371.381999045072</v>
      </c>
      <c r="AM24" s="13">
        <f t="shared" si="15"/>
        <v>63.62295506453847</v>
      </c>
      <c r="AN24" s="29">
        <f t="shared" si="16"/>
        <v>0.026829483858002927</v>
      </c>
      <c r="AO24" s="71"/>
      <c r="AP24" s="93">
        <v>1034633.23</v>
      </c>
      <c r="AQ24" s="93">
        <v>1079874.35</v>
      </c>
      <c r="AR24" s="16">
        <f t="shared" si="17"/>
        <v>45241.12000000011</v>
      </c>
      <c r="AS24" s="73">
        <f t="shared" si="18"/>
        <v>0.04372672236711372</v>
      </c>
    </row>
    <row r="25" spans="1:45" ht="12.75">
      <c r="A25" s="1" t="s">
        <v>47</v>
      </c>
      <c r="B25" s="1" t="s">
        <v>48</v>
      </c>
      <c r="C25" s="2" t="s">
        <v>49</v>
      </c>
      <c r="D25" s="1"/>
      <c r="F25" s="67">
        <v>1287122598</v>
      </c>
      <c r="G25" s="62">
        <v>96.67</v>
      </c>
      <c r="H25" s="10">
        <f t="shared" si="0"/>
        <v>0.9667</v>
      </c>
      <c r="I25" s="40">
        <v>2480477.81</v>
      </c>
      <c r="J25" s="40">
        <v>0</v>
      </c>
      <c r="K25" s="40">
        <v>0</v>
      </c>
      <c r="L25" s="40">
        <v>85262.29</v>
      </c>
      <c r="M25" s="48">
        <f t="shared" si="1"/>
        <v>2565740.1</v>
      </c>
      <c r="N25" s="40">
        <v>10644462</v>
      </c>
      <c r="O25" s="40">
        <v>5626508.2</v>
      </c>
      <c r="P25" s="40">
        <v>0</v>
      </c>
      <c r="Q25" s="4">
        <f t="shared" si="2"/>
        <v>16270970.2</v>
      </c>
      <c r="R25" s="40">
        <v>5768518.97</v>
      </c>
      <c r="S25" s="40">
        <v>0</v>
      </c>
      <c r="T25" s="4">
        <f t="shared" si="3"/>
        <v>5768518.97</v>
      </c>
      <c r="U25" s="4">
        <f t="shared" si="20"/>
        <v>24605229.27</v>
      </c>
      <c r="V25" s="5">
        <f t="shared" si="4"/>
        <v>0.44817167991327583</v>
      </c>
      <c r="W25" s="5">
        <f t="shared" si="21"/>
        <v>1.2641352288649663</v>
      </c>
      <c r="X25" s="5">
        <f t="shared" si="22"/>
        <v>0.1993392163253745</v>
      </c>
      <c r="Y25" s="51"/>
      <c r="Z25" s="12">
        <f t="shared" si="7"/>
        <v>1.9116461251036165</v>
      </c>
      <c r="AA25" s="14">
        <v>520846.6097676624</v>
      </c>
      <c r="AB25" s="18">
        <f t="shared" si="8"/>
        <v>9956.744033357074</v>
      </c>
      <c r="AC25" s="19">
        <v>250.55642902027506</v>
      </c>
      <c r="AD25" s="18">
        <f t="shared" si="9"/>
        <v>9706.1876043368</v>
      </c>
      <c r="AE25" s="21"/>
      <c r="AF25" s="2">
        <f t="shared" si="23"/>
        <v>1331460223.440571</v>
      </c>
      <c r="AG25" s="5">
        <f t="shared" si="11"/>
        <v>0.1927012204217395</v>
      </c>
      <c r="AH25" s="5">
        <f t="shared" si="12"/>
        <v>1.2220395257437628</v>
      </c>
      <c r="AI25" s="5">
        <f t="shared" si="13"/>
        <v>0.4332475629721637</v>
      </c>
      <c r="AJ25" s="5">
        <f t="shared" si="14"/>
        <v>1.8479883091376659</v>
      </c>
      <c r="AL25" s="14">
        <v>9372.333911328966</v>
      </c>
      <c r="AM25" s="13">
        <f t="shared" si="15"/>
        <v>584.4101220281082</v>
      </c>
      <c r="AN25" s="29">
        <f t="shared" si="16"/>
        <v>0.062354812318593626</v>
      </c>
      <c r="AO25" s="71"/>
      <c r="AP25" s="93">
        <v>8759839.309999999</v>
      </c>
      <c r="AQ25" s="93">
        <v>9102335.69</v>
      </c>
      <c r="AR25" s="16">
        <f t="shared" si="17"/>
        <v>342496.3800000008</v>
      </c>
      <c r="AS25" s="73">
        <f t="shared" si="18"/>
        <v>0.039098477481089876</v>
      </c>
    </row>
    <row r="26" spans="1:45" ht="12.75">
      <c r="A26" s="1" t="s">
        <v>50</v>
      </c>
      <c r="B26" s="1" t="s">
        <v>51</v>
      </c>
      <c r="C26" s="2" t="s">
        <v>49</v>
      </c>
      <c r="D26" s="1"/>
      <c r="F26" s="67">
        <v>773659493</v>
      </c>
      <c r="G26" s="62">
        <v>62.48</v>
      </c>
      <c r="H26" s="10">
        <f t="shared" si="0"/>
        <v>0.6248</v>
      </c>
      <c r="I26" s="40">
        <v>2290517.5</v>
      </c>
      <c r="J26" s="40">
        <v>0</v>
      </c>
      <c r="K26" s="40">
        <v>0</v>
      </c>
      <c r="L26" s="40">
        <v>54839.54</v>
      </c>
      <c r="M26" s="48">
        <f t="shared" si="1"/>
        <v>2345357.04</v>
      </c>
      <c r="N26" s="40">
        <v>3862112</v>
      </c>
      <c r="O26" s="40">
        <v>0</v>
      </c>
      <c r="P26" s="40">
        <v>0</v>
      </c>
      <c r="Q26" s="4">
        <f t="shared" si="2"/>
        <v>3862112</v>
      </c>
      <c r="R26" s="40">
        <v>2500393</v>
      </c>
      <c r="S26" s="40">
        <v>0</v>
      </c>
      <c r="T26" s="4">
        <f t="shared" si="3"/>
        <v>2500393</v>
      </c>
      <c r="U26" s="4">
        <f t="shared" si="20"/>
        <v>8707862.04</v>
      </c>
      <c r="V26" s="5">
        <f t="shared" si="4"/>
        <v>0.32319037284791646</v>
      </c>
      <c r="W26" s="5">
        <f t="shared" si="21"/>
        <v>0.49920049258673027</v>
      </c>
      <c r="X26" s="5">
        <f t="shared" si="22"/>
        <v>0.3031510711392512</v>
      </c>
      <c r="Y26" s="51"/>
      <c r="Z26" s="12">
        <f t="shared" si="7"/>
        <v>1.125541936573898</v>
      </c>
      <c r="AA26" s="14">
        <v>1090271.2</v>
      </c>
      <c r="AB26" s="18">
        <f t="shared" si="8"/>
        <v>12271.459578387476</v>
      </c>
      <c r="AC26" s="19">
        <v>85.25778396750002</v>
      </c>
      <c r="AD26" s="18">
        <f t="shared" si="9"/>
        <v>12186.201794419976</v>
      </c>
      <c r="AE26" s="21"/>
      <c r="AF26" s="2">
        <f t="shared" si="23"/>
        <v>1238251429.2573624</v>
      </c>
      <c r="AG26" s="5">
        <f t="shared" si="11"/>
        <v>0.18940878924780413</v>
      </c>
      <c r="AH26" s="5">
        <f t="shared" si="12"/>
        <v>0.311900467768189</v>
      </c>
      <c r="AI26" s="5">
        <f t="shared" si="13"/>
        <v>0.2019293449553782</v>
      </c>
      <c r="AJ26" s="5">
        <f t="shared" si="14"/>
        <v>0.7032386019713713</v>
      </c>
      <c r="AL26" s="14">
        <v>12003.030702691909</v>
      </c>
      <c r="AM26" s="13">
        <f t="shared" si="15"/>
        <v>268.4288756955666</v>
      </c>
      <c r="AN26" s="29">
        <f t="shared" si="16"/>
        <v>0.022363424900293416</v>
      </c>
      <c r="AO26" s="71"/>
      <c r="AP26" s="93">
        <v>3179677</v>
      </c>
      <c r="AQ26" s="93">
        <v>4097000</v>
      </c>
      <c r="AR26" s="16">
        <f t="shared" si="17"/>
        <v>917323</v>
      </c>
      <c r="AS26" s="73">
        <f t="shared" si="18"/>
        <v>0.28849565537631655</v>
      </c>
    </row>
    <row r="27" spans="1:45" ht="12.75">
      <c r="A27" s="1" t="s">
        <v>52</v>
      </c>
      <c r="B27" s="1" t="s">
        <v>53</v>
      </c>
      <c r="C27" s="2" t="s">
        <v>49</v>
      </c>
      <c r="D27" s="3" t="s">
        <v>54</v>
      </c>
      <c r="F27" s="67">
        <v>1252413383</v>
      </c>
      <c r="G27" s="62">
        <v>59.4</v>
      </c>
      <c r="H27" s="10">
        <f t="shared" si="0"/>
        <v>0.594</v>
      </c>
      <c r="I27" s="40">
        <v>3883129.84</v>
      </c>
      <c r="J27" s="40">
        <v>0</v>
      </c>
      <c r="K27" s="40">
        <v>0</v>
      </c>
      <c r="L27" s="40">
        <v>92886.91</v>
      </c>
      <c r="M27" s="48">
        <f t="shared" si="1"/>
        <v>3976016.75</v>
      </c>
      <c r="N27" s="40">
        <v>31843157.5</v>
      </c>
      <c r="O27" s="40">
        <v>0</v>
      </c>
      <c r="P27" s="40">
        <v>0</v>
      </c>
      <c r="Q27" s="4">
        <f t="shared" si="2"/>
        <v>31843157.5</v>
      </c>
      <c r="R27" s="40">
        <v>19300237</v>
      </c>
      <c r="S27" s="40">
        <v>0</v>
      </c>
      <c r="T27" s="4">
        <f t="shared" si="3"/>
        <v>19300237</v>
      </c>
      <c r="U27" s="4">
        <f t="shared" si="20"/>
        <v>55119411.25</v>
      </c>
      <c r="V27" s="5">
        <f t="shared" si="4"/>
        <v>1.541043657148464</v>
      </c>
      <c r="W27" s="5">
        <f t="shared" si="21"/>
        <v>2.542543694616524</v>
      </c>
      <c r="X27" s="5">
        <f t="shared" si="22"/>
        <v>0.3174684017249918</v>
      </c>
      <c r="Y27" s="51"/>
      <c r="Z27" s="12">
        <f t="shared" si="7"/>
        <v>4.40105575348998</v>
      </c>
      <c r="AA27" s="14">
        <v>150968.2615629984</v>
      </c>
      <c r="AB27" s="18">
        <f t="shared" si="8"/>
        <v>6644.197361462143</v>
      </c>
      <c r="AC27" s="19">
        <v>387.49084378042505</v>
      </c>
      <c r="AD27" s="18">
        <f t="shared" si="9"/>
        <v>6256.706517681718</v>
      </c>
      <c r="AE27" s="21"/>
      <c r="AF27" s="33">
        <f t="shared" si="23"/>
        <v>2108440038.7205389</v>
      </c>
      <c r="AG27" s="12">
        <f t="shared" si="11"/>
        <v>0.18857623062464512</v>
      </c>
      <c r="AH27" s="12">
        <f t="shared" si="12"/>
        <v>1.5102709546022153</v>
      </c>
      <c r="AI27" s="12">
        <f t="shared" si="13"/>
        <v>0.9153799323461876</v>
      </c>
      <c r="AJ27" s="12">
        <f t="shared" si="14"/>
        <v>2.614227117573048</v>
      </c>
      <c r="AK27" s="59"/>
      <c r="AL27" s="16">
        <v>6225.634565310383</v>
      </c>
      <c r="AM27" s="13">
        <f t="shared" si="15"/>
        <v>418.56279615176027</v>
      </c>
      <c r="AN27" s="29">
        <f t="shared" si="16"/>
        <v>0.06723214987336677</v>
      </c>
      <c r="AO27" s="71"/>
      <c r="AP27" s="93">
        <v>21311947</v>
      </c>
      <c r="AQ27" s="93">
        <v>24534479</v>
      </c>
      <c r="AR27" s="16">
        <f t="shared" si="17"/>
        <v>3222532</v>
      </c>
      <c r="AS27" s="73">
        <f t="shared" si="18"/>
        <v>0.15120777092773363</v>
      </c>
    </row>
    <row r="28" spans="1:45" ht="12.75">
      <c r="A28" s="1" t="s">
        <v>55</v>
      </c>
      <c r="B28" s="1" t="s">
        <v>56</v>
      </c>
      <c r="C28" s="2" t="s">
        <v>49</v>
      </c>
      <c r="D28" s="1"/>
      <c r="F28" s="67">
        <v>469650157</v>
      </c>
      <c r="G28" s="62">
        <v>80.95</v>
      </c>
      <c r="H28" s="10">
        <f t="shared" si="0"/>
        <v>0.8095</v>
      </c>
      <c r="I28" s="40">
        <v>1081160.05</v>
      </c>
      <c r="J28" s="40">
        <v>0</v>
      </c>
      <c r="K28" s="40">
        <v>0</v>
      </c>
      <c r="L28" s="40">
        <v>25863.88</v>
      </c>
      <c r="M28" s="48">
        <f t="shared" si="1"/>
        <v>1107023.93</v>
      </c>
      <c r="N28" s="40">
        <v>9094820</v>
      </c>
      <c r="O28" s="40">
        <v>0</v>
      </c>
      <c r="P28" s="40">
        <v>0</v>
      </c>
      <c r="Q28" s="4">
        <f t="shared" si="2"/>
        <v>9094820</v>
      </c>
      <c r="R28" s="40">
        <v>4295182.13</v>
      </c>
      <c r="S28" s="40">
        <v>0</v>
      </c>
      <c r="T28" s="4">
        <f t="shared" si="3"/>
        <v>4295182.13</v>
      </c>
      <c r="U28" s="4">
        <f t="shared" si="20"/>
        <v>14497026.059999999</v>
      </c>
      <c r="V28" s="5">
        <f t="shared" si="4"/>
        <v>0.9145492801357671</v>
      </c>
      <c r="W28" s="5">
        <f t="shared" si="21"/>
        <v>1.9365095197870872</v>
      </c>
      <c r="X28" s="5">
        <f t="shared" si="22"/>
        <v>0.2357124581989653</v>
      </c>
      <c r="Y28" s="51"/>
      <c r="Z28" s="12">
        <f t="shared" si="7"/>
        <v>3.086771258121819</v>
      </c>
      <c r="AA28" s="14">
        <v>195175.69306930693</v>
      </c>
      <c r="AB28" s="18">
        <f t="shared" si="8"/>
        <v>6024.627196503426</v>
      </c>
      <c r="AC28" s="19">
        <v>354.89663040780005</v>
      </c>
      <c r="AD28" s="18">
        <f t="shared" si="9"/>
        <v>5669.730566095625</v>
      </c>
      <c r="AE28" s="21"/>
      <c r="AF28" s="2">
        <f t="shared" si="23"/>
        <v>580173140.2100062</v>
      </c>
      <c r="AG28" s="5">
        <f t="shared" si="11"/>
        <v>0.1908092349120624</v>
      </c>
      <c r="AH28" s="5">
        <f t="shared" si="12"/>
        <v>1.5676044562676468</v>
      </c>
      <c r="AI28" s="5">
        <f t="shared" si="13"/>
        <v>0.7403276422699034</v>
      </c>
      <c r="AJ28" s="5">
        <f t="shared" si="14"/>
        <v>2.4987413334496122</v>
      </c>
      <c r="AL28" s="14">
        <v>6014.665907155064</v>
      </c>
      <c r="AM28" s="13">
        <f t="shared" si="15"/>
        <v>9.961289348361788</v>
      </c>
      <c r="AN28" s="29">
        <f t="shared" si="16"/>
        <v>0.0016561666935667714</v>
      </c>
      <c r="AO28" s="71"/>
      <c r="AP28" s="93">
        <v>6211132.0600000005</v>
      </c>
      <c r="AQ28" s="93">
        <v>6076633.82</v>
      </c>
      <c r="AR28" s="16">
        <f t="shared" si="17"/>
        <v>-134498.24000000022</v>
      </c>
      <c r="AS28" s="73">
        <f t="shared" si="18"/>
        <v>-0.021654384208987534</v>
      </c>
    </row>
    <row r="29" spans="1:45" ht="12.75">
      <c r="A29" s="1" t="s">
        <v>57</v>
      </c>
      <c r="B29" s="1" t="s">
        <v>58</v>
      </c>
      <c r="C29" s="2" t="s">
        <v>49</v>
      </c>
      <c r="D29" s="1"/>
      <c r="F29" s="67">
        <v>1045752126</v>
      </c>
      <c r="G29" s="62">
        <v>65.42</v>
      </c>
      <c r="H29" s="10">
        <f t="shared" si="0"/>
        <v>0.6542</v>
      </c>
      <c r="I29" s="40">
        <v>3230395.05</v>
      </c>
      <c r="J29" s="40">
        <v>0</v>
      </c>
      <c r="K29" s="40">
        <v>0</v>
      </c>
      <c r="L29" s="40">
        <v>77589.39</v>
      </c>
      <c r="M29" s="48">
        <f t="shared" si="1"/>
        <v>3307984.44</v>
      </c>
      <c r="N29" s="40">
        <v>6219059</v>
      </c>
      <c r="O29" s="40">
        <v>4705773.82</v>
      </c>
      <c r="P29" s="40">
        <v>0</v>
      </c>
      <c r="Q29" s="4">
        <f t="shared" si="2"/>
        <v>10924832.82</v>
      </c>
      <c r="R29" s="40">
        <v>10482533.11</v>
      </c>
      <c r="S29" s="40">
        <v>0</v>
      </c>
      <c r="T29" s="4">
        <f t="shared" si="3"/>
        <v>10482533.11</v>
      </c>
      <c r="U29" s="4">
        <f t="shared" si="20"/>
        <v>24715350.369999997</v>
      </c>
      <c r="V29" s="5">
        <f t="shared" si="4"/>
        <v>1.0023917570309582</v>
      </c>
      <c r="W29" s="5">
        <f t="shared" si="21"/>
        <v>1.0446866469004912</v>
      </c>
      <c r="X29" s="5">
        <f t="shared" si="22"/>
        <v>0.3163258632476354</v>
      </c>
      <c r="Y29" s="51"/>
      <c r="Z29" s="12">
        <f t="shared" si="7"/>
        <v>2.3634042671790847</v>
      </c>
      <c r="AA29" s="14">
        <v>153401.77159685863</v>
      </c>
      <c r="AB29" s="18">
        <f t="shared" si="8"/>
        <v>3625.5040158484703</v>
      </c>
      <c r="AC29" s="19">
        <v>145.74834200430004</v>
      </c>
      <c r="AD29" s="18">
        <f t="shared" si="9"/>
        <v>3479.7556738441704</v>
      </c>
      <c r="AE29" s="21"/>
      <c r="AF29" s="2">
        <f t="shared" si="23"/>
        <v>1598520522.7759094</v>
      </c>
      <c r="AG29" s="5">
        <f t="shared" si="11"/>
        <v>0.2069403797366031</v>
      </c>
      <c r="AH29" s="5">
        <f t="shared" si="12"/>
        <v>0.6834340044023014</v>
      </c>
      <c r="AI29" s="5">
        <f t="shared" si="13"/>
        <v>0.6557646874496529</v>
      </c>
      <c r="AJ29" s="5">
        <f t="shared" si="14"/>
        <v>1.5461390715885572</v>
      </c>
      <c r="AL29" s="14">
        <v>3461.157284703963</v>
      </c>
      <c r="AM29" s="13">
        <f t="shared" si="15"/>
        <v>164.34673114450743</v>
      </c>
      <c r="AN29" s="29">
        <f t="shared" si="16"/>
        <v>0.04748317329316752</v>
      </c>
      <c r="AO29" s="71"/>
      <c r="AP29" s="93">
        <v>13845846.879999999</v>
      </c>
      <c r="AQ29" s="93">
        <v>14109496.41</v>
      </c>
      <c r="AR29" s="16">
        <f t="shared" si="17"/>
        <v>263649.5300000012</v>
      </c>
      <c r="AS29" s="73">
        <f t="shared" si="18"/>
        <v>0.019041777096411253</v>
      </c>
    </row>
    <row r="30" spans="1:45" ht="12.75">
      <c r="A30" s="1" t="s">
        <v>59</v>
      </c>
      <c r="B30" s="1" t="s">
        <v>60</v>
      </c>
      <c r="C30" s="2" t="s">
        <v>49</v>
      </c>
      <c r="D30" s="1"/>
      <c r="F30" s="67">
        <v>1275540807</v>
      </c>
      <c r="G30" s="62">
        <v>59.8</v>
      </c>
      <c r="H30" s="10">
        <f t="shared" si="0"/>
        <v>0.598</v>
      </c>
      <c r="I30" s="40">
        <v>3976369.61</v>
      </c>
      <c r="J30" s="40">
        <v>0</v>
      </c>
      <c r="K30" s="40">
        <v>0</v>
      </c>
      <c r="L30" s="40">
        <v>95156.74</v>
      </c>
      <c r="M30" s="48">
        <f t="shared" si="1"/>
        <v>4071526.35</v>
      </c>
      <c r="N30" s="40">
        <v>18343278.5</v>
      </c>
      <c r="O30" s="40">
        <v>0</v>
      </c>
      <c r="P30" s="40">
        <v>0</v>
      </c>
      <c r="Q30" s="4">
        <f t="shared" si="2"/>
        <v>18343278.5</v>
      </c>
      <c r="R30" s="40">
        <v>14436126</v>
      </c>
      <c r="S30" s="40">
        <v>0</v>
      </c>
      <c r="T30" s="4">
        <f t="shared" si="3"/>
        <v>14436126</v>
      </c>
      <c r="U30" s="4">
        <f t="shared" si="20"/>
        <v>36850930.85</v>
      </c>
      <c r="V30" s="5">
        <f t="shared" si="4"/>
        <v>1.131765124312483</v>
      </c>
      <c r="W30" s="5">
        <f t="shared" si="21"/>
        <v>1.4380785310304856</v>
      </c>
      <c r="X30" s="5">
        <f t="shared" si="22"/>
        <v>0.3192000073738135</v>
      </c>
      <c r="Y30" s="51"/>
      <c r="Z30" s="12">
        <f t="shared" si="7"/>
        <v>2.8890436627167824</v>
      </c>
      <c r="AA30" s="14">
        <v>169399.24836601308</v>
      </c>
      <c r="AB30" s="18">
        <f t="shared" si="8"/>
        <v>4894.018249608163</v>
      </c>
      <c r="AC30" s="19">
        <v>198.99441651915</v>
      </c>
      <c r="AD30" s="18">
        <f t="shared" si="9"/>
        <v>4695.023833089013</v>
      </c>
      <c r="AE30" s="21"/>
      <c r="AF30" s="2">
        <f t="shared" si="23"/>
        <v>2133011382.9431438</v>
      </c>
      <c r="AG30" s="5">
        <f t="shared" si="11"/>
        <v>0.19088160440954047</v>
      </c>
      <c r="AH30" s="5">
        <f t="shared" si="12"/>
        <v>0.8599709615562303</v>
      </c>
      <c r="AI30" s="5">
        <f t="shared" si="13"/>
        <v>0.6767955443388649</v>
      </c>
      <c r="AJ30" s="5">
        <f t="shared" si="14"/>
        <v>1.7276481103046355</v>
      </c>
      <c r="AL30" s="14">
        <v>4613.195739381839</v>
      </c>
      <c r="AM30" s="13">
        <f t="shared" si="15"/>
        <v>280.8225102263241</v>
      </c>
      <c r="AN30" s="29">
        <f t="shared" si="16"/>
        <v>0.06087374698389751</v>
      </c>
      <c r="AO30" s="71"/>
      <c r="AP30" s="93">
        <v>20379790</v>
      </c>
      <c r="AQ30" s="93">
        <v>21308554</v>
      </c>
      <c r="AR30" s="16">
        <f t="shared" si="17"/>
        <v>928764</v>
      </c>
      <c r="AS30" s="73">
        <f t="shared" si="18"/>
        <v>0.04557279540171905</v>
      </c>
    </row>
    <row r="31" spans="1:45" ht="12.75">
      <c r="A31" s="1" t="s">
        <v>61</v>
      </c>
      <c r="B31" s="1" t="s">
        <v>62</v>
      </c>
      <c r="C31" s="2" t="s">
        <v>49</v>
      </c>
      <c r="D31" s="1"/>
      <c r="F31" s="67">
        <v>1143691651</v>
      </c>
      <c r="G31" s="62">
        <v>75.58</v>
      </c>
      <c r="H31" s="10">
        <f t="shared" si="0"/>
        <v>0.7558</v>
      </c>
      <c r="I31" s="40">
        <v>2847635.96</v>
      </c>
      <c r="J31" s="40">
        <v>0</v>
      </c>
      <c r="K31" s="40">
        <v>0</v>
      </c>
      <c r="L31" s="40">
        <v>68315.18</v>
      </c>
      <c r="M31" s="48">
        <f t="shared" si="1"/>
        <v>2915951.14</v>
      </c>
      <c r="N31" s="40">
        <v>12013782</v>
      </c>
      <c r="O31" s="40">
        <v>7980650.28</v>
      </c>
      <c r="P31" s="40">
        <v>0</v>
      </c>
      <c r="Q31" s="4">
        <f t="shared" si="2"/>
        <v>19994432.28</v>
      </c>
      <c r="R31" s="40">
        <v>6083158</v>
      </c>
      <c r="S31" s="40">
        <v>114500</v>
      </c>
      <c r="T31" s="4">
        <f t="shared" si="3"/>
        <v>6197658</v>
      </c>
      <c r="U31" s="4">
        <f t="shared" si="20"/>
        <v>29108041.42</v>
      </c>
      <c r="V31" s="5">
        <f t="shared" si="4"/>
        <v>0.5418993829832548</v>
      </c>
      <c r="W31" s="5">
        <f t="shared" si="21"/>
        <v>1.7482362717711228</v>
      </c>
      <c r="X31" s="5">
        <f t="shared" si="22"/>
        <v>0.2549595546535996</v>
      </c>
      <c r="Y31" s="51"/>
      <c r="Z31" s="12">
        <f t="shared" si="7"/>
        <v>2.545095209407977</v>
      </c>
      <c r="AA31" s="14">
        <v>361229.4487606363</v>
      </c>
      <c r="AB31" s="18">
        <f t="shared" si="8"/>
        <v>9193.6333953778</v>
      </c>
      <c r="AC31" s="19">
        <v>254.57163170940004</v>
      </c>
      <c r="AD31" s="18">
        <f t="shared" si="9"/>
        <v>8939.0617636684</v>
      </c>
      <c r="AE31" s="21"/>
      <c r="AF31" s="2">
        <f t="shared" si="23"/>
        <v>1513219966.9224663</v>
      </c>
      <c r="AG31" s="5">
        <f t="shared" si="11"/>
        <v>0.19269843140719056</v>
      </c>
      <c r="AH31" s="5">
        <f t="shared" si="12"/>
        <v>1.3213169742046145</v>
      </c>
      <c r="AI31" s="5">
        <f t="shared" si="13"/>
        <v>0.4020009075330742</v>
      </c>
      <c r="AJ31" s="5">
        <f t="shared" si="14"/>
        <v>1.9235829592705491</v>
      </c>
      <c r="AL31" s="14">
        <v>8505.474145861808</v>
      </c>
      <c r="AM31" s="13">
        <f t="shared" si="15"/>
        <v>688.1592495159912</v>
      </c>
      <c r="AN31" s="29">
        <f t="shared" si="16"/>
        <v>0.08090780569250254</v>
      </c>
      <c r="AO31" s="71"/>
      <c r="AP31" s="93">
        <v>9805012</v>
      </c>
      <c r="AQ31" s="93">
        <v>10351130</v>
      </c>
      <c r="AR31" s="16">
        <f t="shared" si="17"/>
        <v>546118</v>
      </c>
      <c r="AS31" s="73">
        <f t="shared" si="18"/>
        <v>0.05569784106332557</v>
      </c>
    </row>
    <row r="32" spans="1:45" ht="12.75">
      <c r="A32" s="1" t="s">
        <v>63</v>
      </c>
      <c r="B32" s="1" t="s">
        <v>64</v>
      </c>
      <c r="C32" s="2" t="s">
        <v>49</v>
      </c>
      <c r="D32" s="1"/>
      <c r="F32" s="67">
        <v>832134268</v>
      </c>
      <c r="G32" s="62">
        <v>55.89</v>
      </c>
      <c r="H32" s="10">
        <f t="shared" si="0"/>
        <v>0.5589</v>
      </c>
      <c r="I32" s="40">
        <v>2748786.14</v>
      </c>
      <c r="J32" s="40">
        <v>0</v>
      </c>
      <c r="K32" s="40">
        <v>0</v>
      </c>
      <c r="L32" s="40">
        <v>65676.21</v>
      </c>
      <c r="M32" s="48">
        <f t="shared" si="1"/>
        <v>2814462.35</v>
      </c>
      <c r="N32" s="40">
        <v>16761010</v>
      </c>
      <c r="O32" s="40">
        <v>0</v>
      </c>
      <c r="P32" s="40">
        <v>0</v>
      </c>
      <c r="Q32" s="4">
        <f t="shared" si="2"/>
        <v>16761010</v>
      </c>
      <c r="R32" s="40">
        <v>6829899</v>
      </c>
      <c r="S32" s="40">
        <v>0</v>
      </c>
      <c r="T32" s="4">
        <f t="shared" si="3"/>
        <v>6829899</v>
      </c>
      <c r="U32" s="4">
        <f t="shared" si="20"/>
        <v>26405371.35</v>
      </c>
      <c r="V32" s="5">
        <f t="shared" si="4"/>
        <v>0.820768866593534</v>
      </c>
      <c r="W32" s="5">
        <f t="shared" si="21"/>
        <v>2.014219416811711</v>
      </c>
      <c r="X32" s="5">
        <f t="shared" si="22"/>
        <v>0.33822214253529576</v>
      </c>
      <c r="Y32" s="51"/>
      <c r="Z32" s="12">
        <f t="shared" si="7"/>
        <v>3.173210425940541</v>
      </c>
      <c r="AA32" s="14">
        <v>287293.4451219512</v>
      </c>
      <c r="AB32" s="18">
        <f t="shared" si="8"/>
        <v>9116.425553653522</v>
      </c>
      <c r="AC32" s="19">
        <v>252.66532683465002</v>
      </c>
      <c r="AD32" s="18">
        <f t="shared" si="9"/>
        <v>8863.760226818871</v>
      </c>
      <c r="AE32" s="21"/>
      <c r="AF32" s="2">
        <f t="shared" si="23"/>
        <v>1488878633.0291646</v>
      </c>
      <c r="AG32" s="5">
        <f t="shared" si="11"/>
        <v>0.18903235546297678</v>
      </c>
      <c r="AH32" s="5">
        <f t="shared" si="12"/>
        <v>1.125747232056065</v>
      </c>
      <c r="AI32" s="5">
        <f t="shared" si="13"/>
        <v>0.45872771953912606</v>
      </c>
      <c r="AJ32" s="5">
        <f t="shared" si="14"/>
        <v>1.773507307058168</v>
      </c>
      <c r="AL32" s="14">
        <v>8662.332384070165</v>
      </c>
      <c r="AM32" s="13">
        <f t="shared" si="15"/>
        <v>454.09316958335694</v>
      </c>
      <c r="AN32" s="29">
        <f t="shared" si="16"/>
        <v>0.05242158225403866</v>
      </c>
      <c r="AO32" s="71"/>
      <c r="AP32" s="93">
        <v>9429178</v>
      </c>
      <c r="AQ32" s="93">
        <v>9880407</v>
      </c>
      <c r="AR32" s="16">
        <f t="shared" si="17"/>
        <v>451229</v>
      </c>
      <c r="AS32" s="73">
        <f t="shared" si="18"/>
        <v>0.04785454256988255</v>
      </c>
    </row>
    <row r="33" spans="1:45" ht="12.75">
      <c r="A33" s="1" t="s">
        <v>65</v>
      </c>
      <c r="B33" s="1" t="s">
        <v>66</v>
      </c>
      <c r="C33" s="2" t="s">
        <v>49</v>
      </c>
      <c r="D33" s="1"/>
      <c r="E33" s="1" t="s">
        <v>1191</v>
      </c>
      <c r="F33" s="67">
        <v>1109706712</v>
      </c>
      <c r="G33" s="62">
        <v>112.86</v>
      </c>
      <c r="H33" s="10">
        <f t="shared" si="0"/>
        <v>1.1286</v>
      </c>
      <c r="I33" s="40">
        <v>1811777.28</v>
      </c>
      <c r="J33" s="40">
        <v>0</v>
      </c>
      <c r="K33" s="40">
        <v>0</v>
      </c>
      <c r="L33" s="40">
        <v>43266.03</v>
      </c>
      <c r="M33" s="48">
        <f t="shared" si="1"/>
        <v>1855043.31</v>
      </c>
      <c r="N33" s="40">
        <v>8370545</v>
      </c>
      <c r="O33" s="40">
        <v>4720597.54</v>
      </c>
      <c r="P33" s="40">
        <v>0</v>
      </c>
      <c r="Q33" s="4">
        <f t="shared" si="2"/>
        <v>13091142.54</v>
      </c>
      <c r="R33" s="40">
        <v>3977860</v>
      </c>
      <c r="S33" s="40">
        <v>57500</v>
      </c>
      <c r="T33" s="4">
        <f t="shared" si="3"/>
        <v>4035360</v>
      </c>
      <c r="U33" s="4">
        <f t="shared" si="20"/>
        <v>18981545.85</v>
      </c>
      <c r="V33" s="5">
        <f t="shared" si="4"/>
        <v>0.36364202868766643</v>
      </c>
      <c r="W33" s="5">
        <f t="shared" si="21"/>
        <v>1.1796939135752473</v>
      </c>
      <c r="X33" s="5">
        <f t="shared" si="22"/>
        <v>0.16716518787713705</v>
      </c>
      <c r="Y33" s="51"/>
      <c r="Z33" s="12">
        <f t="shared" si="7"/>
        <v>1.7105011301400512</v>
      </c>
      <c r="AA33" s="14">
        <v>654593.3791380387</v>
      </c>
      <c r="AB33" s="18">
        <f t="shared" si="8"/>
        <v>11196.827147978103</v>
      </c>
      <c r="AC33" s="19">
        <v>250.457748165</v>
      </c>
      <c r="AD33" s="18">
        <f t="shared" si="9"/>
        <v>10946.369399813104</v>
      </c>
      <c r="AE33" s="21"/>
      <c r="AF33" s="2">
        <f t="shared" si="23"/>
        <v>983259535.7079567</v>
      </c>
      <c r="AG33" s="5">
        <f t="shared" si="11"/>
        <v>0.18866263103813688</v>
      </c>
      <c r="AH33" s="5">
        <f t="shared" si="12"/>
        <v>1.3314025508610243</v>
      </c>
      <c r="AI33" s="5">
        <f t="shared" si="13"/>
        <v>0.4045584970743153</v>
      </c>
      <c r="AJ33" s="5">
        <f t="shared" si="14"/>
        <v>1.930471575476062</v>
      </c>
      <c r="AL33" s="14">
        <v>10144.551478198186</v>
      </c>
      <c r="AM33" s="13">
        <f t="shared" si="15"/>
        <v>1052.2756697799177</v>
      </c>
      <c r="AN33" s="29">
        <f t="shared" si="16"/>
        <v>0.10372816107655226</v>
      </c>
      <c r="AO33" s="71"/>
      <c r="AP33" s="93">
        <v>5256758</v>
      </c>
      <c r="AQ33" s="93">
        <v>5557045</v>
      </c>
      <c r="AR33" s="16">
        <f t="shared" si="17"/>
        <v>300287</v>
      </c>
      <c r="AS33" s="73">
        <f t="shared" si="18"/>
        <v>0.05712399163134388</v>
      </c>
    </row>
    <row r="34" spans="1:45" ht="12.75">
      <c r="A34" s="1" t="s">
        <v>67</v>
      </c>
      <c r="B34" s="1" t="s">
        <v>68</v>
      </c>
      <c r="C34" s="2" t="s">
        <v>49</v>
      </c>
      <c r="D34" s="1"/>
      <c r="F34" s="67">
        <v>964223771</v>
      </c>
      <c r="G34" s="62">
        <v>64.28</v>
      </c>
      <c r="H34" s="10">
        <f aca="true" t="shared" si="24" ref="H34:H65">G34/100</f>
        <v>0.6428</v>
      </c>
      <c r="I34" s="40">
        <v>2733004.87</v>
      </c>
      <c r="J34" s="40">
        <v>0</v>
      </c>
      <c r="K34" s="40">
        <v>0</v>
      </c>
      <c r="L34" s="40">
        <v>65183.53</v>
      </c>
      <c r="M34" s="48">
        <f aca="true" t="shared" si="25" ref="M34:M65">SUM(I34:L34)</f>
        <v>2798188.4</v>
      </c>
      <c r="N34" s="40">
        <v>22584266.5</v>
      </c>
      <c r="O34" s="40">
        <v>0</v>
      </c>
      <c r="P34" s="40">
        <v>0</v>
      </c>
      <c r="Q34" s="4">
        <f t="shared" si="2"/>
        <v>22584266.5</v>
      </c>
      <c r="R34" s="40">
        <v>8619177.59</v>
      </c>
      <c r="S34" s="40">
        <v>0</v>
      </c>
      <c r="T34" s="4">
        <f t="shared" si="3"/>
        <v>8619177.59</v>
      </c>
      <c r="U34" s="4">
        <f t="shared" si="19"/>
        <v>34001632.489999995</v>
      </c>
      <c r="V34" s="5">
        <f aca="true" t="shared" si="26" ref="V34:V65">(T34/F34)*100</f>
        <v>0.893898060723085</v>
      </c>
      <c r="W34" s="5">
        <f t="shared" si="21"/>
        <v>2.3422225399585175</v>
      </c>
      <c r="X34" s="5">
        <f t="shared" si="22"/>
        <v>0.29020114253125995</v>
      </c>
      <c r="Y34" s="51"/>
      <c r="Z34" s="12">
        <f aca="true" t="shared" si="27" ref="Z34:Z65">((U34/F34)*100)-Y34</f>
        <v>3.5263217432128617</v>
      </c>
      <c r="AA34" s="14">
        <v>176409.3825070536</v>
      </c>
      <c r="AB34" s="18">
        <f aca="true" t="shared" si="28" ref="AB34:AB65">(AA34/100)*Z34</f>
        <v>6220.762412413777</v>
      </c>
      <c r="AC34" s="19">
        <v>346.99559951205003</v>
      </c>
      <c r="AD34" s="18">
        <f aca="true" t="shared" si="29" ref="AD34:AD65">AB34-AC34</f>
        <v>5873.7668129017275</v>
      </c>
      <c r="AE34" s="21"/>
      <c r="AF34" s="2">
        <f t="shared" si="23"/>
        <v>1500036980.3982575</v>
      </c>
      <c r="AG34" s="5">
        <f aca="true" t="shared" si="30" ref="AG34:AG65">(M34/AF34)*100</f>
        <v>0.18654129441909392</v>
      </c>
      <c r="AH34" s="5">
        <f aca="true" t="shared" si="31" ref="AH34:AH65">(Q34/AF34)*100</f>
        <v>1.5055806486853351</v>
      </c>
      <c r="AI34" s="5">
        <f aca="true" t="shared" si="32" ref="AI34:AI65">(R34/AF34)*100</f>
        <v>0.5745976734327991</v>
      </c>
      <c r="AJ34" s="5">
        <f aca="true" t="shared" si="33" ref="AJ34:AJ65">(U34/AF34)*100</f>
        <v>2.266719616537228</v>
      </c>
      <c r="AL34" s="14">
        <v>6024.635892450732</v>
      </c>
      <c r="AM34" s="13">
        <f aca="true" t="shared" si="34" ref="AM34:AM65">AB34-AL34</f>
        <v>196.1265199630452</v>
      </c>
      <c r="AN34" s="29">
        <f aca="true" t="shared" si="35" ref="AN34:AN65">AM34/AL34</f>
        <v>0.03255408683017753</v>
      </c>
      <c r="AO34" s="71"/>
      <c r="AP34" s="93">
        <v>11579835.459999999</v>
      </c>
      <c r="AQ34" s="93">
        <v>11888981.16</v>
      </c>
      <c r="AR34" s="16">
        <f aca="true" t="shared" si="36" ref="AR34:AR65">AQ34-AP34</f>
        <v>309145.7000000011</v>
      </c>
      <c r="AS34" s="73">
        <f aca="true" t="shared" si="37" ref="AS34:AS65">AR34/AP34</f>
        <v>0.026696899197564343</v>
      </c>
    </row>
    <row r="35" spans="1:45" ht="12.75">
      <c r="A35" s="1" t="s">
        <v>69</v>
      </c>
      <c r="B35" s="1" t="s">
        <v>70</v>
      </c>
      <c r="C35" s="2" t="s">
        <v>49</v>
      </c>
      <c r="D35" s="1"/>
      <c r="F35" s="67">
        <v>1135821962</v>
      </c>
      <c r="G35" s="62">
        <v>67.24</v>
      </c>
      <c r="H35" s="10">
        <f t="shared" si="24"/>
        <v>0.6724</v>
      </c>
      <c r="I35" s="40">
        <v>3165788.84</v>
      </c>
      <c r="J35" s="40">
        <v>0</v>
      </c>
      <c r="K35" s="40">
        <v>0</v>
      </c>
      <c r="L35" s="40">
        <v>75620.89</v>
      </c>
      <c r="M35" s="48">
        <f t="shared" si="25"/>
        <v>3241409.73</v>
      </c>
      <c r="N35" s="40">
        <v>20018715</v>
      </c>
      <c r="O35" s="40">
        <v>0</v>
      </c>
      <c r="P35" s="40">
        <v>0</v>
      </c>
      <c r="Q35" s="4">
        <f t="shared" si="2"/>
        <v>20018715</v>
      </c>
      <c r="R35" s="40">
        <v>9594000</v>
      </c>
      <c r="S35" s="40">
        <v>0</v>
      </c>
      <c r="T35" s="4">
        <f aca="true" t="shared" si="38" ref="T35:T66">R35+S35</f>
        <v>9594000</v>
      </c>
      <c r="U35" s="4">
        <f t="shared" si="19"/>
        <v>32854124.73</v>
      </c>
      <c r="V35" s="5">
        <f t="shared" si="26"/>
        <v>0.8446746339634522</v>
      </c>
      <c r="W35" s="5">
        <f t="shared" si="21"/>
        <v>1.7624870507654438</v>
      </c>
      <c r="X35" s="5">
        <f t="shared" si="22"/>
        <v>0.2853800893488974</v>
      </c>
      <c r="Y35" s="69">
        <v>0.078</v>
      </c>
      <c r="Z35" s="12">
        <f t="shared" si="27"/>
        <v>2.8145417740777936</v>
      </c>
      <c r="AA35" s="14">
        <v>181959.26086016858</v>
      </c>
      <c r="AB35" s="18">
        <f t="shared" si="28"/>
        <v>5121.3194087126285</v>
      </c>
      <c r="AC35" s="19">
        <v>244.21983561674995</v>
      </c>
      <c r="AD35" s="18">
        <f t="shared" si="29"/>
        <v>4877.099573095878</v>
      </c>
      <c r="AE35" s="21"/>
      <c r="AF35" s="2">
        <f t="shared" si="23"/>
        <v>1689205773.349197</v>
      </c>
      <c r="AG35" s="5">
        <f t="shared" si="30"/>
        <v>0.19188957207819865</v>
      </c>
      <c r="AH35" s="5">
        <f t="shared" si="31"/>
        <v>1.1850962929346844</v>
      </c>
      <c r="AI35" s="5">
        <f t="shared" si="32"/>
        <v>0.5679592238770251</v>
      </c>
      <c r="AJ35" s="5">
        <f t="shared" si="33"/>
        <v>1.9449450888899082</v>
      </c>
      <c r="AL35" s="14">
        <v>4863.067339422623</v>
      </c>
      <c r="AM35" s="13">
        <f t="shared" si="34"/>
        <v>258.25206929000524</v>
      </c>
      <c r="AN35" s="29">
        <f t="shared" si="35"/>
        <v>0.05310476932870658</v>
      </c>
      <c r="AO35" s="71"/>
      <c r="AP35" s="93">
        <v>16498793</v>
      </c>
      <c r="AQ35" s="93">
        <v>17735600</v>
      </c>
      <c r="AR35" s="16">
        <f t="shared" si="36"/>
        <v>1236807</v>
      </c>
      <c r="AS35" s="73">
        <f t="shared" si="37"/>
        <v>0.07496348369241314</v>
      </c>
    </row>
    <row r="36" spans="1:45" ht="12.75">
      <c r="A36" s="1" t="s">
        <v>71</v>
      </c>
      <c r="B36" s="1" t="s">
        <v>72</v>
      </c>
      <c r="C36" s="2" t="s">
        <v>49</v>
      </c>
      <c r="D36" s="1"/>
      <c r="F36" s="67">
        <v>843074398</v>
      </c>
      <c r="G36" s="62">
        <v>68.02</v>
      </c>
      <c r="H36" s="10">
        <f t="shared" si="24"/>
        <v>0.6801999999999999</v>
      </c>
      <c r="I36" s="40">
        <v>2176353.99</v>
      </c>
      <c r="J36" s="40">
        <v>0</v>
      </c>
      <c r="K36" s="40">
        <v>0</v>
      </c>
      <c r="L36" s="40">
        <v>52734.96</v>
      </c>
      <c r="M36" s="48">
        <f t="shared" si="25"/>
        <v>2229088.95</v>
      </c>
      <c r="N36" s="40">
        <v>9688896</v>
      </c>
      <c r="O36" s="40">
        <v>3424938.18</v>
      </c>
      <c r="P36" s="40">
        <v>0</v>
      </c>
      <c r="Q36" s="4">
        <f t="shared" si="2"/>
        <v>13113834.18</v>
      </c>
      <c r="R36" s="40">
        <v>3512783</v>
      </c>
      <c r="S36" s="40">
        <v>0</v>
      </c>
      <c r="T36" s="4">
        <f t="shared" si="38"/>
        <v>3512783</v>
      </c>
      <c r="U36" s="4">
        <f t="shared" si="19"/>
        <v>18855706.13</v>
      </c>
      <c r="V36" s="5">
        <f t="shared" si="26"/>
        <v>0.41666346509077595</v>
      </c>
      <c r="W36" s="5">
        <f t="shared" si="21"/>
        <v>1.5554776910684933</v>
      </c>
      <c r="X36" s="5">
        <f t="shared" si="22"/>
        <v>0.26440002866745815</v>
      </c>
      <c r="Y36" s="69"/>
      <c r="Z36" s="12">
        <f t="shared" si="27"/>
        <v>2.2365411848267276</v>
      </c>
      <c r="AA36" s="14">
        <v>141552.84587059444</v>
      </c>
      <c r="AB36" s="18">
        <f t="shared" si="28"/>
        <v>3165.887696190144</v>
      </c>
      <c r="AC36" s="19">
        <v>184.053632532525</v>
      </c>
      <c r="AD36" s="18">
        <f t="shared" si="29"/>
        <v>2981.834063657619</v>
      </c>
      <c r="AE36" s="21"/>
      <c r="AF36" s="2">
        <f t="shared" si="23"/>
        <v>1239450746.8391652</v>
      </c>
      <c r="AG36" s="5">
        <f t="shared" si="30"/>
        <v>0.179844899499605</v>
      </c>
      <c r="AH36" s="5">
        <f t="shared" si="31"/>
        <v>1.0580359254647889</v>
      </c>
      <c r="AI36" s="5">
        <f t="shared" si="32"/>
        <v>0.28341448895474575</v>
      </c>
      <c r="AJ36" s="5">
        <f t="shared" si="33"/>
        <v>1.5212953139191396</v>
      </c>
      <c r="AL36" s="14">
        <v>3041.9408633107737</v>
      </c>
      <c r="AM36" s="13">
        <f t="shared" si="34"/>
        <v>123.9468328793705</v>
      </c>
      <c r="AN36" s="29">
        <f t="shared" si="35"/>
        <v>0.0407459705658018</v>
      </c>
      <c r="AO36" s="71"/>
      <c r="AP36" s="93">
        <v>13373186.47</v>
      </c>
      <c r="AQ36" s="93">
        <v>14144677.89</v>
      </c>
      <c r="AR36" s="16">
        <f t="shared" si="36"/>
        <v>771491.4199999999</v>
      </c>
      <c r="AS36" s="73">
        <f t="shared" si="37"/>
        <v>0.05768942366358852</v>
      </c>
    </row>
    <row r="37" spans="1:45" ht="12.75">
      <c r="A37" s="1" t="s">
        <v>73</v>
      </c>
      <c r="B37" s="1" t="s">
        <v>74</v>
      </c>
      <c r="C37" s="2" t="s">
        <v>49</v>
      </c>
      <c r="D37" s="3" t="s">
        <v>54</v>
      </c>
      <c r="F37" s="67">
        <v>1008926008</v>
      </c>
      <c r="G37" s="62">
        <v>64.1</v>
      </c>
      <c r="H37" s="10">
        <f t="shared" si="24"/>
        <v>0.6409999999999999</v>
      </c>
      <c r="I37" s="40">
        <v>3284427.99</v>
      </c>
      <c r="J37" s="40">
        <v>0</v>
      </c>
      <c r="K37" s="40">
        <v>0</v>
      </c>
      <c r="L37" s="40">
        <v>78539.42</v>
      </c>
      <c r="M37" s="48">
        <f t="shared" si="25"/>
        <v>3362967.41</v>
      </c>
      <c r="N37" s="40">
        <v>8554191.5</v>
      </c>
      <c r="O37" s="40">
        <v>0</v>
      </c>
      <c r="P37" s="40">
        <v>0</v>
      </c>
      <c r="Q37" s="4">
        <f t="shared" si="2"/>
        <v>8554191.5</v>
      </c>
      <c r="R37" s="40">
        <v>13152260.7</v>
      </c>
      <c r="S37" s="40">
        <v>302460</v>
      </c>
      <c r="T37" s="4">
        <f t="shared" si="38"/>
        <v>13454720.7</v>
      </c>
      <c r="U37" s="4">
        <f t="shared" si="19"/>
        <v>25371879.61</v>
      </c>
      <c r="V37" s="5">
        <f t="shared" si="26"/>
        <v>1.3335686257777586</v>
      </c>
      <c r="W37" s="5">
        <f t="shared" si="21"/>
        <v>0.8478512231989166</v>
      </c>
      <c r="X37" s="5">
        <f t="shared" si="22"/>
        <v>0.3333215105304333</v>
      </c>
      <c r="Y37" s="69"/>
      <c r="Z37" s="12">
        <f t="shared" si="27"/>
        <v>2.514741359507109</v>
      </c>
      <c r="AA37" s="14">
        <v>206115.0819672131</v>
      </c>
      <c r="AB37" s="18">
        <f t="shared" si="28"/>
        <v>5183.261214411486</v>
      </c>
      <c r="AC37" s="19">
        <v>143.079177681</v>
      </c>
      <c r="AD37" s="18">
        <f t="shared" si="29"/>
        <v>5040.182036730486</v>
      </c>
      <c r="AE37" s="21"/>
      <c r="AF37" s="2">
        <f t="shared" si="23"/>
        <v>1573987531.9812794</v>
      </c>
      <c r="AG37" s="5">
        <f t="shared" si="30"/>
        <v>0.21365908825000773</v>
      </c>
      <c r="AH37" s="5">
        <f t="shared" si="31"/>
        <v>0.5434726340705055</v>
      </c>
      <c r="AI37" s="5">
        <f t="shared" si="32"/>
        <v>0.8356013267426841</v>
      </c>
      <c r="AJ37" s="5">
        <f t="shared" si="33"/>
        <v>1.6119492114440563</v>
      </c>
      <c r="AL37" s="14">
        <v>4620.896936038626</v>
      </c>
      <c r="AM37" s="13">
        <f t="shared" si="34"/>
        <v>562.3642783728601</v>
      </c>
      <c r="AN37" s="29">
        <f t="shared" si="35"/>
        <v>0.12170024264920314</v>
      </c>
      <c r="AO37" s="71"/>
      <c r="AP37" s="93">
        <v>18474368.990000002</v>
      </c>
      <c r="AQ37" s="93">
        <v>19348317.49</v>
      </c>
      <c r="AR37" s="16">
        <f t="shared" si="36"/>
        <v>873948.4999999963</v>
      </c>
      <c r="AS37" s="73">
        <f t="shared" si="37"/>
        <v>0.047306000030261176</v>
      </c>
    </row>
    <row r="38" spans="1:45" ht="12.75">
      <c r="A38" s="1" t="s">
        <v>75</v>
      </c>
      <c r="B38" s="1" t="s">
        <v>76</v>
      </c>
      <c r="C38" s="2" t="s">
        <v>49</v>
      </c>
      <c r="D38" s="1"/>
      <c r="F38" s="67">
        <v>642112465</v>
      </c>
      <c r="G38" s="62">
        <v>69.82</v>
      </c>
      <c r="H38" s="10">
        <f t="shared" si="24"/>
        <v>0.6981999999999999</v>
      </c>
      <c r="I38" s="40">
        <v>1722522.43</v>
      </c>
      <c r="J38" s="40">
        <v>0</v>
      </c>
      <c r="K38" s="40">
        <v>0</v>
      </c>
      <c r="L38" s="40">
        <v>41097.63</v>
      </c>
      <c r="M38" s="48">
        <f t="shared" si="25"/>
        <v>1763620.0599999998</v>
      </c>
      <c r="N38" s="40">
        <v>12346662</v>
      </c>
      <c r="O38" s="40">
        <v>0</v>
      </c>
      <c r="P38" s="40">
        <v>0</v>
      </c>
      <c r="Q38" s="4">
        <f t="shared" si="2"/>
        <v>12346662</v>
      </c>
      <c r="R38" s="40">
        <v>5897142</v>
      </c>
      <c r="S38" s="40">
        <v>0</v>
      </c>
      <c r="T38" s="4">
        <f t="shared" si="38"/>
        <v>5897142</v>
      </c>
      <c r="U38" s="4">
        <f t="shared" si="19"/>
        <v>20007424.060000002</v>
      </c>
      <c r="V38" s="5">
        <f t="shared" si="26"/>
        <v>0.9183970599293693</v>
      </c>
      <c r="W38" s="5">
        <f t="shared" si="21"/>
        <v>1.9228192369696484</v>
      </c>
      <c r="X38" s="5">
        <f t="shared" si="22"/>
        <v>0.27465905992028977</v>
      </c>
      <c r="Y38" s="69"/>
      <c r="Z38" s="12">
        <f t="shared" si="27"/>
        <v>3.115875356819308</v>
      </c>
      <c r="AA38" s="14">
        <v>238113.608428446</v>
      </c>
      <c r="AB38" s="18">
        <f t="shared" si="28"/>
        <v>7419.323246255171</v>
      </c>
      <c r="AC38" s="19">
        <v>299.22705308700006</v>
      </c>
      <c r="AD38" s="18">
        <f t="shared" si="29"/>
        <v>7120.096193168171</v>
      </c>
      <c r="AE38" s="21"/>
      <c r="AF38" s="2">
        <f t="shared" si="23"/>
        <v>919668382.9848182</v>
      </c>
      <c r="AG38" s="5">
        <f t="shared" si="30"/>
        <v>0.1917669556363463</v>
      </c>
      <c r="AH38" s="5">
        <f t="shared" si="31"/>
        <v>1.3425123912522083</v>
      </c>
      <c r="AI38" s="5">
        <f t="shared" si="32"/>
        <v>0.6412248272426855</v>
      </c>
      <c r="AJ38" s="5">
        <f t="shared" si="33"/>
        <v>2.17550417413124</v>
      </c>
      <c r="AL38" s="14">
        <v>6790.465162540077</v>
      </c>
      <c r="AM38" s="13">
        <f t="shared" si="34"/>
        <v>628.8580837150948</v>
      </c>
      <c r="AN38" s="29">
        <f t="shared" si="35"/>
        <v>0.09260898460744933</v>
      </c>
      <c r="AO38" s="71"/>
      <c r="AP38" s="93">
        <v>6986145.94</v>
      </c>
      <c r="AQ38" s="93">
        <v>7857240</v>
      </c>
      <c r="AR38" s="16">
        <f t="shared" si="36"/>
        <v>871094.0599999996</v>
      </c>
      <c r="AS38" s="73">
        <f t="shared" si="37"/>
        <v>0.1246887865614785</v>
      </c>
    </row>
    <row r="39" spans="1:45" ht="12.75">
      <c r="A39" s="1" t="s">
        <v>77</v>
      </c>
      <c r="B39" s="1" t="s">
        <v>78</v>
      </c>
      <c r="C39" s="2" t="s">
        <v>49</v>
      </c>
      <c r="D39" s="1"/>
      <c r="F39" s="67">
        <v>2026213856</v>
      </c>
      <c r="G39" s="62">
        <v>60.34</v>
      </c>
      <c r="H39" s="10">
        <f t="shared" si="24"/>
        <v>0.6034</v>
      </c>
      <c r="I39" s="40">
        <v>6275740.510000001</v>
      </c>
      <c r="J39" s="40">
        <v>0</v>
      </c>
      <c r="K39" s="40">
        <v>0</v>
      </c>
      <c r="L39" s="40">
        <v>150655.26</v>
      </c>
      <c r="M39" s="48">
        <f t="shared" si="25"/>
        <v>6426395.7700000005</v>
      </c>
      <c r="N39" s="40">
        <v>32319098.5</v>
      </c>
      <c r="O39" s="40">
        <v>0</v>
      </c>
      <c r="P39" s="40">
        <v>1000078</v>
      </c>
      <c r="Q39" s="4">
        <f t="shared" si="2"/>
        <v>33319176.5</v>
      </c>
      <c r="R39" s="40">
        <v>30172063</v>
      </c>
      <c r="S39" s="40">
        <v>0</v>
      </c>
      <c r="T39" s="4">
        <f t="shared" si="38"/>
        <v>30172063</v>
      </c>
      <c r="U39" s="4">
        <f t="shared" si="19"/>
        <v>69917635.27000001</v>
      </c>
      <c r="V39" s="5">
        <f t="shared" si="26"/>
        <v>1.4890858095089445</v>
      </c>
      <c r="W39" s="5">
        <f aca="true" t="shared" si="39" ref="W39:W65">(Q39/F39)*100</f>
        <v>1.644405717655896</v>
      </c>
      <c r="X39" s="5">
        <f aca="true" t="shared" si="40" ref="X39:X65">(M39/F39)*100</f>
        <v>0.31716275905281344</v>
      </c>
      <c r="Y39" s="69">
        <v>0.067</v>
      </c>
      <c r="Z39" s="12">
        <f t="shared" si="27"/>
        <v>3.3836542862176544</v>
      </c>
      <c r="AA39" s="14">
        <v>234020.5731990705</v>
      </c>
      <c r="AB39" s="18">
        <f t="shared" si="28"/>
        <v>7918.4471556814715</v>
      </c>
      <c r="AC39" s="19">
        <v>235.09402212015004</v>
      </c>
      <c r="AD39" s="18">
        <f t="shared" si="29"/>
        <v>7683.353133561322</v>
      </c>
      <c r="AE39" s="21"/>
      <c r="AF39" s="2">
        <f t="shared" si="23"/>
        <v>3357994458.070931</v>
      </c>
      <c r="AG39" s="5">
        <f t="shared" si="30"/>
        <v>0.19137600881246766</v>
      </c>
      <c r="AH39" s="5">
        <f t="shared" si="31"/>
        <v>0.9922344100335677</v>
      </c>
      <c r="AI39" s="5">
        <f t="shared" si="32"/>
        <v>0.8985143774576974</v>
      </c>
      <c r="AJ39" s="5">
        <f t="shared" si="33"/>
        <v>2.0821247963037326</v>
      </c>
      <c r="AL39" s="14">
        <v>7434.45503085237</v>
      </c>
      <c r="AM39" s="13">
        <f t="shared" si="34"/>
        <v>483.99212482910116</v>
      </c>
      <c r="AN39" s="29">
        <f t="shared" si="35"/>
        <v>0.06510122434268202</v>
      </c>
      <c r="AO39" s="71"/>
      <c r="AP39" s="93">
        <v>41100608.43</v>
      </c>
      <c r="AQ39" s="93">
        <v>42451214.78</v>
      </c>
      <c r="AR39" s="16">
        <f t="shared" si="36"/>
        <v>1350606.3500000015</v>
      </c>
      <c r="AS39" s="73">
        <f t="shared" si="37"/>
        <v>0.0328609819073669</v>
      </c>
    </row>
    <row r="40" spans="1:45" ht="12.75">
      <c r="A40" s="1" t="s">
        <v>79</v>
      </c>
      <c r="B40" s="1" t="s">
        <v>80</v>
      </c>
      <c r="C40" s="2" t="s">
        <v>49</v>
      </c>
      <c r="D40" s="1"/>
      <c r="F40" s="67">
        <v>1948052675</v>
      </c>
      <c r="G40" s="62">
        <v>99.26</v>
      </c>
      <c r="H40" s="10">
        <f t="shared" si="24"/>
        <v>0.9926</v>
      </c>
      <c r="I40" s="40">
        <v>4018585.85</v>
      </c>
      <c r="J40" s="40">
        <v>0</v>
      </c>
      <c r="K40" s="40">
        <v>0</v>
      </c>
      <c r="L40" s="40">
        <v>96423.72</v>
      </c>
      <c r="M40" s="48">
        <f t="shared" si="25"/>
        <v>4115009.5700000003</v>
      </c>
      <c r="N40" s="40">
        <v>7145000</v>
      </c>
      <c r="O40" s="40">
        <v>0</v>
      </c>
      <c r="P40" s="40">
        <v>0</v>
      </c>
      <c r="Q40" s="4">
        <f t="shared" si="2"/>
        <v>7145000</v>
      </c>
      <c r="R40" s="40">
        <v>6864044.98</v>
      </c>
      <c r="S40" s="40">
        <v>0</v>
      </c>
      <c r="T40" s="4">
        <f t="shared" si="38"/>
        <v>6864044.98</v>
      </c>
      <c r="U40" s="4">
        <f t="shared" si="19"/>
        <v>18124054.55</v>
      </c>
      <c r="V40" s="5">
        <f t="shared" si="26"/>
        <v>0.35235417748649944</v>
      </c>
      <c r="W40" s="5">
        <f t="shared" si="39"/>
        <v>0.3667765297978916</v>
      </c>
      <c r="X40" s="5">
        <f t="shared" si="40"/>
        <v>0.21123707910003</v>
      </c>
      <c r="Y40" s="51"/>
      <c r="Z40" s="12">
        <f t="shared" si="27"/>
        <v>0.9303677863844211</v>
      </c>
      <c r="AA40" s="14">
        <v>660736.0830228846</v>
      </c>
      <c r="AB40" s="18">
        <f t="shared" si="28"/>
        <v>6147.275669463142</v>
      </c>
      <c r="AC40" s="19">
        <v>74.93523775785002</v>
      </c>
      <c r="AD40" s="18">
        <f t="shared" si="29"/>
        <v>6072.340431705292</v>
      </c>
      <c r="AE40" s="21"/>
      <c r="AF40" s="2">
        <f t="shared" si="23"/>
        <v>1962575735.4422727</v>
      </c>
      <c r="AG40" s="5">
        <f t="shared" si="30"/>
        <v>0.2096739247146898</v>
      </c>
      <c r="AH40" s="5">
        <f t="shared" si="31"/>
        <v>0.3640623834773873</v>
      </c>
      <c r="AI40" s="5">
        <f t="shared" si="32"/>
        <v>0.3497467565730994</v>
      </c>
      <c r="AJ40" s="5">
        <f t="shared" si="33"/>
        <v>0.9234830647651765</v>
      </c>
      <c r="AL40" s="14">
        <v>6051.847063272163</v>
      </c>
      <c r="AM40" s="13">
        <f t="shared" si="34"/>
        <v>95.42860619097883</v>
      </c>
      <c r="AN40" s="29">
        <f t="shared" si="35"/>
        <v>0.015768509215991603</v>
      </c>
      <c r="AO40" s="71"/>
      <c r="AP40" s="93">
        <v>9058135.67</v>
      </c>
      <c r="AQ40" s="93">
        <v>9587866.290000001</v>
      </c>
      <c r="AR40" s="16">
        <f t="shared" si="36"/>
        <v>529730.620000001</v>
      </c>
      <c r="AS40" s="73">
        <f t="shared" si="37"/>
        <v>0.05848119737866556</v>
      </c>
    </row>
    <row r="41" spans="1:45" ht="12.75">
      <c r="A41" s="1" t="s">
        <v>81</v>
      </c>
      <c r="B41" s="1" t="s">
        <v>82</v>
      </c>
      <c r="C41" s="2" t="s">
        <v>49</v>
      </c>
      <c r="D41" s="1"/>
      <c r="F41" s="67">
        <v>2286241910</v>
      </c>
      <c r="G41" s="62">
        <v>63.21</v>
      </c>
      <c r="H41" s="10">
        <f t="shared" si="24"/>
        <v>0.6321</v>
      </c>
      <c r="I41" s="40">
        <v>6769764.47</v>
      </c>
      <c r="J41" s="40">
        <v>0</v>
      </c>
      <c r="K41" s="40">
        <v>0</v>
      </c>
      <c r="L41" s="40">
        <v>161513.98</v>
      </c>
      <c r="M41" s="48">
        <f t="shared" si="25"/>
        <v>6931278.45</v>
      </c>
      <c r="N41" s="40">
        <v>51080154</v>
      </c>
      <c r="O41" s="40">
        <v>0</v>
      </c>
      <c r="P41" s="40">
        <v>0</v>
      </c>
      <c r="Q41" s="4">
        <f t="shared" si="2"/>
        <v>51080154</v>
      </c>
      <c r="R41" s="40">
        <v>18938827.65</v>
      </c>
      <c r="S41" s="40">
        <v>0</v>
      </c>
      <c r="T41" s="4">
        <f t="shared" si="38"/>
        <v>18938827.65</v>
      </c>
      <c r="U41" s="4">
        <f t="shared" si="19"/>
        <v>76950260.1</v>
      </c>
      <c r="V41" s="5">
        <f t="shared" si="26"/>
        <v>0.8283824894977976</v>
      </c>
      <c r="W41" s="5">
        <f t="shared" si="39"/>
        <v>2.234240995083499</v>
      </c>
      <c r="X41" s="5">
        <f t="shared" si="40"/>
        <v>0.3031734489549271</v>
      </c>
      <c r="Y41" s="51"/>
      <c r="Z41" s="12">
        <f t="shared" si="27"/>
        <v>3.365796933536224</v>
      </c>
      <c r="AA41" s="14">
        <v>182043.25171400586</v>
      </c>
      <c r="AB41" s="18">
        <f t="shared" si="28"/>
        <v>6127.206183899639</v>
      </c>
      <c r="AC41" s="19">
        <v>292.58421715845003</v>
      </c>
      <c r="AD41" s="18">
        <f t="shared" si="29"/>
        <v>5834.621966741189</v>
      </c>
      <c r="AE41" s="21"/>
      <c r="AF41" s="2">
        <f t="shared" si="23"/>
        <v>3616899082.423667</v>
      </c>
      <c r="AG41" s="5">
        <f t="shared" si="30"/>
        <v>0.19163593708440943</v>
      </c>
      <c r="AH41" s="5">
        <f t="shared" si="31"/>
        <v>1.41226373299228</v>
      </c>
      <c r="AI41" s="5">
        <f t="shared" si="32"/>
        <v>0.523620571611558</v>
      </c>
      <c r="AJ41" s="5">
        <f t="shared" si="33"/>
        <v>2.1275202416882473</v>
      </c>
      <c r="AL41" s="14">
        <v>5905.27015763997</v>
      </c>
      <c r="AM41" s="13">
        <f t="shared" si="34"/>
        <v>221.93602625966832</v>
      </c>
      <c r="AN41" s="29">
        <f t="shared" si="35"/>
        <v>0.03758270499657625</v>
      </c>
      <c r="AO41" s="71"/>
      <c r="AP41" s="93">
        <v>29988401.87</v>
      </c>
      <c r="AQ41" s="93">
        <v>30089358.799999997</v>
      </c>
      <c r="AR41" s="16">
        <f t="shared" si="36"/>
        <v>100956.92999999598</v>
      </c>
      <c r="AS41" s="73">
        <f t="shared" si="37"/>
        <v>0.0033665325160588816</v>
      </c>
    </row>
    <row r="42" spans="1:45" ht="12.75">
      <c r="A42" s="1" t="s">
        <v>83</v>
      </c>
      <c r="B42" s="1" t="s">
        <v>84</v>
      </c>
      <c r="C42" s="2" t="s">
        <v>49</v>
      </c>
      <c r="D42" s="1"/>
      <c r="E42" s="65"/>
      <c r="F42" s="67">
        <v>607350709</v>
      </c>
      <c r="G42" s="62">
        <v>73.12</v>
      </c>
      <c r="H42" s="10">
        <f t="shared" si="24"/>
        <v>0.7312000000000001</v>
      </c>
      <c r="I42" s="40">
        <v>1499249.98</v>
      </c>
      <c r="J42" s="40">
        <v>0</v>
      </c>
      <c r="K42" s="40">
        <v>0</v>
      </c>
      <c r="L42" s="40">
        <v>36106.66</v>
      </c>
      <c r="M42" s="48">
        <f t="shared" si="25"/>
        <v>1535356.64</v>
      </c>
      <c r="N42" s="40">
        <v>9793079</v>
      </c>
      <c r="O42" s="40">
        <v>0</v>
      </c>
      <c r="P42" s="40">
        <v>0</v>
      </c>
      <c r="Q42" s="4">
        <f t="shared" si="2"/>
        <v>9793079</v>
      </c>
      <c r="R42" s="40">
        <v>7721105.33</v>
      </c>
      <c r="S42" s="40">
        <v>0</v>
      </c>
      <c r="T42" s="4">
        <f t="shared" si="38"/>
        <v>7721105.33</v>
      </c>
      <c r="U42" s="4">
        <f>M42+Q42+T42</f>
        <v>19049540.97</v>
      </c>
      <c r="V42" s="5">
        <f t="shared" si="26"/>
        <v>1.2712762520213012</v>
      </c>
      <c r="W42" s="5">
        <f t="shared" si="39"/>
        <v>1.6124257129993733</v>
      </c>
      <c r="X42" s="5">
        <f t="shared" si="40"/>
        <v>0.25279572695781605</v>
      </c>
      <c r="Y42" s="51"/>
      <c r="Z42" s="12">
        <f t="shared" si="27"/>
        <v>3.1364976919784904</v>
      </c>
      <c r="AA42" s="14">
        <v>183301.28904313338</v>
      </c>
      <c r="AB42" s="18">
        <f t="shared" si="28"/>
        <v>5749.240700204699</v>
      </c>
      <c r="AC42" s="19">
        <v>319.366441279125</v>
      </c>
      <c r="AD42" s="18">
        <f t="shared" si="29"/>
        <v>5429.874258925574</v>
      </c>
      <c r="AE42" s="21"/>
      <c r="AF42" s="2">
        <f t="shared" si="23"/>
        <v>830621866.7943107</v>
      </c>
      <c r="AG42" s="5">
        <f t="shared" si="30"/>
        <v>0.1848442355515551</v>
      </c>
      <c r="AH42" s="5">
        <f t="shared" si="31"/>
        <v>1.179005681345142</v>
      </c>
      <c r="AI42" s="5">
        <f t="shared" si="32"/>
        <v>0.9295571954779756</v>
      </c>
      <c r="AJ42" s="5">
        <f t="shared" si="33"/>
        <v>2.2934071123746724</v>
      </c>
      <c r="AL42" s="14">
        <v>5432.470782334694</v>
      </c>
      <c r="AM42" s="13">
        <f t="shared" si="34"/>
        <v>316.769917870005</v>
      </c>
      <c r="AN42" s="29">
        <f t="shared" si="35"/>
        <v>0.05831046876498208</v>
      </c>
      <c r="AO42" s="71"/>
      <c r="AP42" s="93">
        <v>10519507.85</v>
      </c>
      <c r="AQ42" s="93">
        <v>11259136.17</v>
      </c>
      <c r="AR42" s="16">
        <f t="shared" si="36"/>
        <v>739628.3200000003</v>
      </c>
      <c r="AS42" s="73">
        <f t="shared" si="37"/>
        <v>0.0703101637972541</v>
      </c>
    </row>
    <row r="43" spans="1:45" ht="12.75">
      <c r="A43" s="1" t="s">
        <v>85</v>
      </c>
      <c r="B43" s="1" t="s">
        <v>86</v>
      </c>
      <c r="C43" s="2" t="s">
        <v>49</v>
      </c>
      <c r="D43" s="1"/>
      <c r="F43" s="67">
        <v>3082319704</v>
      </c>
      <c r="G43" s="62">
        <v>68.48</v>
      </c>
      <c r="H43" s="10">
        <f t="shared" si="24"/>
        <v>0.6848000000000001</v>
      </c>
      <c r="I43" s="40">
        <v>8071663.85</v>
      </c>
      <c r="J43" s="40">
        <v>0</v>
      </c>
      <c r="K43" s="40">
        <v>0</v>
      </c>
      <c r="L43" s="40">
        <v>192610.92</v>
      </c>
      <c r="M43" s="48">
        <f t="shared" si="25"/>
        <v>8264274.77</v>
      </c>
      <c r="N43" s="40">
        <v>35990865</v>
      </c>
      <c r="O43" s="40">
        <v>0</v>
      </c>
      <c r="P43" s="40">
        <v>0</v>
      </c>
      <c r="Q43" s="4">
        <f t="shared" si="2"/>
        <v>35990865</v>
      </c>
      <c r="R43" s="40">
        <v>37355735.51</v>
      </c>
      <c r="S43" s="40">
        <v>0</v>
      </c>
      <c r="T43" s="4">
        <f t="shared" si="38"/>
        <v>37355735.51</v>
      </c>
      <c r="U43" s="4">
        <f t="shared" si="19"/>
        <v>81610875.28</v>
      </c>
      <c r="V43" s="5">
        <f t="shared" si="26"/>
        <v>1.2119357852958135</v>
      </c>
      <c r="W43" s="5">
        <f t="shared" si="39"/>
        <v>1.1676551576818521</v>
      </c>
      <c r="X43" s="5">
        <f t="shared" si="40"/>
        <v>0.26811867566090736</v>
      </c>
      <c r="Y43" s="51"/>
      <c r="Z43" s="12">
        <f t="shared" si="27"/>
        <v>2.647709618638573</v>
      </c>
      <c r="AA43" s="14">
        <v>233691.40767824498</v>
      </c>
      <c r="AB43" s="18">
        <f t="shared" si="28"/>
        <v>6187.469879028773</v>
      </c>
      <c r="AC43" s="19">
        <v>204.89550541469998</v>
      </c>
      <c r="AD43" s="18">
        <f t="shared" si="29"/>
        <v>5982.574373614073</v>
      </c>
      <c r="AE43" s="21"/>
      <c r="AF43" s="2">
        <f t="shared" si="23"/>
        <v>4501050969.626167</v>
      </c>
      <c r="AG43" s="5">
        <f t="shared" si="30"/>
        <v>0.18360766909258938</v>
      </c>
      <c r="AH43" s="5">
        <f t="shared" si="31"/>
        <v>0.7996102519805325</v>
      </c>
      <c r="AI43" s="5">
        <f t="shared" si="32"/>
        <v>0.8299336257705733</v>
      </c>
      <c r="AJ43" s="5">
        <f t="shared" si="33"/>
        <v>1.8131515468436954</v>
      </c>
      <c r="AL43" s="14">
        <v>6253.53422865982</v>
      </c>
      <c r="AM43" s="13">
        <f t="shared" si="34"/>
        <v>-66.06434963104675</v>
      </c>
      <c r="AN43" s="29">
        <f t="shared" si="35"/>
        <v>-0.010564322064197744</v>
      </c>
      <c r="AO43" s="71"/>
      <c r="AP43" s="93">
        <v>45413250.12</v>
      </c>
      <c r="AQ43" s="93">
        <v>47560640.36</v>
      </c>
      <c r="AR43" s="16">
        <f t="shared" si="36"/>
        <v>2147390.240000002</v>
      </c>
      <c r="AS43" s="73">
        <f t="shared" si="37"/>
        <v>0.047285544071955586</v>
      </c>
    </row>
    <row r="44" spans="1:45" ht="12.75">
      <c r="A44" s="1" t="s">
        <v>87</v>
      </c>
      <c r="B44" s="1" t="s">
        <v>88</v>
      </c>
      <c r="C44" s="2" t="s">
        <v>49</v>
      </c>
      <c r="D44" s="1"/>
      <c r="F44" s="67">
        <v>2143339816</v>
      </c>
      <c r="G44" s="62">
        <v>65.22</v>
      </c>
      <c r="H44" s="10">
        <f t="shared" si="24"/>
        <v>0.6522</v>
      </c>
      <c r="I44" s="40">
        <v>6247690.9799999995</v>
      </c>
      <c r="J44" s="40">
        <v>0</v>
      </c>
      <c r="K44" s="40">
        <v>0</v>
      </c>
      <c r="L44" s="40">
        <v>149135.89</v>
      </c>
      <c r="M44" s="48">
        <f t="shared" si="25"/>
        <v>6396826.869999999</v>
      </c>
      <c r="N44" s="40">
        <v>16807633</v>
      </c>
      <c r="O44" s="40">
        <v>13349818.67</v>
      </c>
      <c r="P44" s="40">
        <v>0</v>
      </c>
      <c r="Q44" s="4">
        <f t="shared" si="2"/>
        <v>30157451.67</v>
      </c>
      <c r="R44" s="40">
        <v>7168190</v>
      </c>
      <c r="S44" s="40">
        <v>0</v>
      </c>
      <c r="T44" s="4">
        <f t="shared" si="38"/>
        <v>7168190</v>
      </c>
      <c r="U44" s="4">
        <f t="shared" si="19"/>
        <v>43722468.54</v>
      </c>
      <c r="V44" s="5">
        <f t="shared" si="26"/>
        <v>0.3344402015251883</v>
      </c>
      <c r="W44" s="5">
        <f t="shared" si="39"/>
        <v>1.407030814473518</v>
      </c>
      <c r="X44" s="5">
        <f t="shared" si="40"/>
        <v>0.2984513618534859</v>
      </c>
      <c r="Y44" s="51"/>
      <c r="Z44" s="12">
        <f t="shared" si="27"/>
        <v>2.039922377852192</v>
      </c>
      <c r="AA44" s="14">
        <v>534220.6131991714</v>
      </c>
      <c r="AB44" s="18">
        <f t="shared" si="28"/>
        <v>10897.685835749098</v>
      </c>
      <c r="AC44" s="19">
        <v>189.882684216225</v>
      </c>
      <c r="AD44" s="18">
        <f t="shared" si="29"/>
        <v>10707.803151532873</v>
      </c>
      <c r="AE44" s="21"/>
      <c r="AF44" s="2">
        <f t="shared" si="23"/>
        <v>3286322931.616069</v>
      </c>
      <c r="AG44" s="5">
        <f t="shared" si="30"/>
        <v>0.1946499782008435</v>
      </c>
      <c r="AH44" s="5">
        <f t="shared" si="31"/>
        <v>0.9176654971996283</v>
      </c>
      <c r="AI44" s="5">
        <f t="shared" si="32"/>
        <v>0.21812189943472782</v>
      </c>
      <c r="AJ44" s="5">
        <f t="shared" si="33"/>
        <v>1.3304373748351996</v>
      </c>
      <c r="AL44" s="14">
        <v>10293.225755329362</v>
      </c>
      <c r="AM44" s="13">
        <f t="shared" si="34"/>
        <v>604.4600804197362</v>
      </c>
      <c r="AN44" s="29">
        <f t="shared" si="35"/>
        <v>0.05872406714744154</v>
      </c>
      <c r="AO44" s="71"/>
      <c r="AP44" s="93">
        <v>12444689</v>
      </c>
      <c r="AQ44" s="93">
        <v>12408278</v>
      </c>
      <c r="AR44" s="16">
        <f t="shared" si="36"/>
        <v>-36411</v>
      </c>
      <c r="AS44" s="73">
        <f t="shared" si="37"/>
        <v>-0.002925826430857372</v>
      </c>
    </row>
    <row r="45" spans="1:45" ht="12.75">
      <c r="A45" s="1" t="s">
        <v>89</v>
      </c>
      <c r="B45" s="1" t="s">
        <v>90</v>
      </c>
      <c r="C45" s="2" t="s">
        <v>49</v>
      </c>
      <c r="D45" s="1"/>
      <c r="F45" s="67">
        <v>1178460586</v>
      </c>
      <c r="G45" s="62">
        <v>69.71</v>
      </c>
      <c r="H45" s="10">
        <f t="shared" si="24"/>
        <v>0.6970999999999999</v>
      </c>
      <c r="I45" s="40">
        <v>3013192.45</v>
      </c>
      <c r="J45" s="40">
        <v>0</v>
      </c>
      <c r="K45" s="40">
        <v>0</v>
      </c>
      <c r="L45" s="40">
        <v>73435.42</v>
      </c>
      <c r="M45" s="48">
        <f t="shared" si="25"/>
        <v>3086627.87</v>
      </c>
      <c r="N45" s="40">
        <v>19037480</v>
      </c>
      <c r="O45" s="40">
        <v>0</v>
      </c>
      <c r="P45" s="40">
        <v>0</v>
      </c>
      <c r="Q45" s="4">
        <f t="shared" si="2"/>
        <v>19037480</v>
      </c>
      <c r="R45" s="40">
        <v>12637407</v>
      </c>
      <c r="S45" s="40">
        <v>0</v>
      </c>
      <c r="T45" s="4">
        <f t="shared" si="38"/>
        <v>12637407</v>
      </c>
      <c r="U45" s="4">
        <f t="shared" si="19"/>
        <v>34761514.870000005</v>
      </c>
      <c r="V45" s="5">
        <f t="shared" si="26"/>
        <v>1.0723656904720613</v>
      </c>
      <c r="W45" s="5">
        <f t="shared" si="39"/>
        <v>1.6154532638735193</v>
      </c>
      <c r="X45" s="5">
        <f t="shared" si="40"/>
        <v>0.2619203312074113</v>
      </c>
      <c r="Y45" s="51"/>
      <c r="Z45" s="12">
        <f t="shared" si="27"/>
        <v>2.949739285552992</v>
      </c>
      <c r="AA45" s="14">
        <v>160632.75101140124</v>
      </c>
      <c r="AB45" s="18">
        <f t="shared" si="28"/>
        <v>4738.247362047824</v>
      </c>
      <c r="AC45" s="19">
        <v>311.12898047910005</v>
      </c>
      <c r="AD45" s="18">
        <f t="shared" si="29"/>
        <v>4427.118381568724</v>
      </c>
      <c r="AE45" s="21"/>
      <c r="AF45" s="2">
        <f t="shared" si="23"/>
        <v>1690518700.3299384</v>
      </c>
      <c r="AG45" s="5">
        <f t="shared" si="30"/>
        <v>0.1825846628846864</v>
      </c>
      <c r="AH45" s="5">
        <f t="shared" si="31"/>
        <v>1.12613247024623</v>
      </c>
      <c r="AI45" s="5">
        <f t="shared" si="32"/>
        <v>0.7475461228280739</v>
      </c>
      <c r="AJ45" s="5">
        <f t="shared" si="33"/>
        <v>2.056263255958991</v>
      </c>
      <c r="AL45" s="14">
        <v>4684.282695240689</v>
      </c>
      <c r="AM45" s="13">
        <f t="shared" si="34"/>
        <v>53.96466680713547</v>
      </c>
      <c r="AN45" s="29">
        <f t="shared" si="35"/>
        <v>0.0115203693538745</v>
      </c>
      <c r="AO45" s="71"/>
      <c r="AP45" s="93">
        <v>28265066</v>
      </c>
      <c r="AQ45" s="93">
        <v>21679611</v>
      </c>
      <c r="AR45" s="16">
        <f t="shared" si="36"/>
        <v>-6585455</v>
      </c>
      <c r="AS45" s="73">
        <f t="shared" si="37"/>
        <v>-0.23298919592121242</v>
      </c>
    </row>
    <row r="46" spans="1:45" ht="12.75">
      <c r="A46" s="1" t="s">
        <v>91</v>
      </c>
      <c r="B46" s="1" t="s">
        <v>92</v>
      </c>
      <c r="C46" s="2" t="s">
        <v>49</v>
      </c>
      <c r="D46" s="1"/>
      <c r="E46" s="1" t="s">
        <v>1192</v>
      </c>
      <c r="F46" s="67">
        <v>1801185953</v>
      </c>
      <c r="G46" s="62">
        <v>100.4</v>
      </c>
      <c r="H46" s="10">
        <f t="shared" si="24"/>
        <v>1.004</v>
      </c>
      <c r="I46" s="40">
        <v>3386771.81</v>
      </c>
      <c r="J46" s="40">
        <v>0</v>
      </c>
      <c r="K46" s="40">
        <v>0</v>
      </c>
      <c r="L46" s="40">
        <v>80827.96</v>
      </c>
      <c r="M46" s="48">
        <f t="shared" si="25"/>
        <v>3467599.77</v>
      </c>
      <c r="N46" s="40">
        <v>26797608</v>
      </c>
      <c r="O46" s="40">
        <v>0</v>
      </c>
      <c r="P46" s="40">
        <v>0</v>
      </c>
      <c r="Q46" s="4">
        <f t="shared" si="2"/>
        <v>26797608</v>
      </c>
      <c r="R46" s="40">
        <v>9466693</v>
      </c>
      <c r="S46" s="40">
        <v>0</v>
      </c>
      <c r="T46" s="4">
        <f t="shared" si="38"/>
        <v>9466693</v>
      </c>
      <c r="U46" s="4">
        <f t="shared" si="19"/>
        <v>39731900.769999996</v>
      </c>
      <c r="V46" s="5">
        <f t="shared" si="26"/>
        <v>0.525581103063377</v>
      </c>
      <c r="W46" s="5">
        <f t="shared" si="39"/>
        <v>1.487775759930102</v>
      </c>
      <c r="X46" s="5">
        <f t="shared" si="40"/>
        <v>0.19251758899321153</v>
      </c>
      <c r="Y46" s="51"/>
      <c r="Z46" s="12">
        <f t="shared" si="27"/>
        <v>2.2058744519866904</v>
      </c>
      <c r="AA46" s="14">
        <v>426601.0413954699</v>
      </c>
      <c r="AB46" s="18">
        <f t="shared" si="28"/>
        <v>9410.283384051836</v>
      </c>
      <c r="AC46" s="19">
        <v>293.1572336163751</v>
      </c>
      <c r="AD46" s="18">
        <f t="shared" si="29"/>
        <v>9117.12615043546</v>
      </c>
      <c r="AE46" s="21"/>
      <c r="AF46" s="2">
        <f t="shared" si="23"/>
        <v>1794009913.3466136</v>
      </c>
      <c r="AG46" s="5">
        <f t="shared" si="30"/>
        <v>0.19328765934918435</v>
      </c>
      <c r="AH46" s="5">
        <f t="shared" si="31"/>
        <v>1.4937268629698224</v>
      </c>
      <c r="AI46" s="5">
        <f t="shared" si="32"/>
        <v>0.5276834274756306</v>
      </c>
      <c r="AJ46" s="5">
        <f t="shared" si="33"/>
        <v>2.214697949794637</v>
      </c>
      <c r="AL46" s="14">
        <v>8513.873144622328</v>
      </c>
      <c r="AM46" s="13">
        <f t="shared" si="34"/>
        <v>896.4102394295078</v>
      </c>
      <c r="AN46" s="29">
        <f t="shared" si="35"/>
        <v>0.10528818367416164</v>
      </c>
      <c r="AO46" s="71"/>
      <c r="AP46" s="93">
        <v>12311008</v>
      </c>
      <c r="AQ46" s="93">
        <v>13304892</v>
      </c>
      <c r="AR46" s="16">
        <f t="shared" si="36"/>
        <v>993884</v>
      </c>
      <c r="AS46" s="73">
        <f t="shared" si="37"/>
        <v>0.08073132598078078</v>
      </c>
    </row>
    <row r="47" spans="1:45" ht="12.75">
      <c r="A47" s="1" t="s">
        <v>93</v>
      </c>
      <c r="B47" s="1" t="s">
        <v>94</v>
      </c>
      <c r="C47" s="2" t="s">
        <v>49</v>
      </c>
      <c r="D47" s="1"/>
      <c r="F47" s="67">
        <v>2270426898</v>
      </c>
      <c r="G47" s="62">
        <v>60.82</v>
      </c>
      <c r="H47" s="10">
        <f t="shared" si="24"/>
        <v>0.6082</v>
      </c>
      <c r="I47" s="40">
        <v>6868606.140000001</v>
      </c>
      <c r="J47" s="40">
        <v>0</v>
      </c>
      <c r="K47" s="40">
        <v>0</v>
      </c>
      <c r="L47" s="40">
        <v>164474.19</v>
      </c>
      <c r="M47" s="48">
        <f t="shared" si="25"/>
        <v>7033080.330000001</v>
      </c>
      <c r="N47" s="40">
        <v>48724399.34</v>
      </c>
      <c r="O47" s="40">
        <v>0</v>
      </c>
      <c r="P47" s="40">
        <v>0</v>
      </c>
      <c r="Q47" s="4">
        <f t="shared" si="2"/>
        <v>48724399.34</v>
      </c>
      <c r="R47" s="40">
        <v>41717913.86</v>
      </c>
      <c r="S47" s="40">
        <v>0</v>
      </c>
      <c r="T47" s="4">
        <f t="shared" si="38"/>
        <v>41717913.86</v>
      </c>
      <c r="U47" s="4">
        <f t="shared" si="19"/>
        <v>97475393.53</v>
      </c>
      <c r="V47" s="5">
        <f t="shared" si="26"/>
        <v>1.8374480101847348</v>
      </c>
      <c r="W47" s="5">
        <f t="shared" si="39"/>
        <v>2.1460457230717678</v>
      </c>
      <c r="X47" s="5">
        <f t="shared" si="40"/>
        <v>0.30976907189548286</v>
      </c>
      <c r="Y47" s="51"/>
      <c r="Z47" s="12">
        <f t="shared" si="27"/>
        <v>4.293262805151985</v>
      </c>
      <c r="AA47" s="14">
        <v>116760.37116525692</v>
      </c>
      <c r="AB47" s="18">
        <f t="shared" si="28"/>
        <v>5012.829586395379</v>
      </c>
      <c r="AC47" s="19">
        <v>330.74076453165003</v>
      </c>
      <c r="AD47" s="18">
        <f t="shared" si="29"/>
        <v>4682.088821863729</v>
      </c>
      <c r="AE47" s="21"/>
      <c r="AF47" s="2">
        <f t="shared" si="23"/>
        <v>3733026797.1062155</v>
      </c>
      <c r="AG47" s="5">
        <f t="shared" si="30"/>
        <v>0.18840154952683266</v>
      </c>
      <c r="AH47" s="5">
        <f t="shared" si="31"/>
        <v>1.3052250087722488</v>
      </c>
      <c r="AI47" s="5">
        <f t="shared" si="32"/>
        <v>1.1175358797943558</v>
      </c>
      <c r="AJ47" s="5">
        <f t="shared" si="33"/>
        <v>2.6111624380934373</v>
      </c>
      <c r="AL47" s="14">
        <v>4846.753821276745</v>
      </c>
      <c r="AM47" s="13">
        <f t="shared" si="34"/>
        <v>166.07576511863408</v>
      </c>
      <c r="AN47" s="29">
        <f t="shared" si="35"/>
        <v>0.034265360124044006</v>
      </c>
      <c r="AO47" s="71"/>
      <c r="AP47" s="93">
        <v>54881219.230000004</v>
      </c>
      <c r="AQ47" s="93">
        <v>57364348.239999995</v>
      </c>
      <c r="AR47" s="16">
        <f t="shared" si="36"/>
        <v>2483129.0099999905</v>
      </c>
      <c r="AS47" s="73">
        <f t="shared" si="37"/>
        <v>0.0452455146740367</v>
      </c>
    </row>
    <row r="48" spans="1:45" ht="12.75">
      <c r="A48" s="1" t="s">
        <v>95</v>
      </c>
      <c r="B48" s="1" t="s">
        <v>96</v>
      </c>
      <c r="C48" s="2" t="s">
        <v>49</v>
      </c>
      <c r="D48" s="1"/>
      <c r="F48" s="67">
        <v>499278144</v>
      </c>
      <c r="G48" s="62">
        <v>66.7</v>
      </c>
      <c r="H48" s="10">
        <f t="shared" si="24"/>
        <v>0.667</v>
      </c>
      <c r="I48" s="40">
        <v>1369433.75</v>
      </c>
      <c r="J48" s="40">
        <v>0</v>
      </c>
      <c r="K48" s="40">
        <v>0</v>
      </c>
      <c r="L48" s="40">
        <v>32678.32</v>
      </c>
      <c r="M48" s="48">
        <f t="shared" si="25"/>
        <v>1402112.07</v>
      </c>
      <c r="N48" s="40">
        <v>6899575</v>
      </c>
      <c r="O48" s="40">
        <v>3742210.38</v>
      </c>
      <c r="P48" s="40">
        <v>0</v>
      </c>
      <c r="Q48" s="4">
        <f t="shared" si="2"/>
        <v>10641785.379999999</v>
      </c>
      <c r="R48" s="40">
        <v>2916661</v>
      </c>
      <c r="S48" s="40">
        <v>49927</v>
      </c>
      <c r="T48" s="4">
        <f t="shared" si="38"/>
        <v>2966588</v>
      </c>
      <c r="U48" s="4">
        <f t="shared" si="19"/>
        <v>15010485.45</v>
      </c>
      <c r="V48" s="5">
        <f t="shared" si="26"/>
        <v>0.5941754181813333</v>
      </c>
      <c r="W48" s="5">
        <f t="shared" si="39"/>
        <v>2.131434253208568</v>
      </c>
      <c r="X48" s="5">
        <f t="shared" si="40"/>
        <v>0.280827848534864</v>
      </c>
      <c r="Y48" s="51"/>
      <c r="Z48" s="12">
        <f t="shared" si="27"/>
        <v>3.0064375199247655</v>
      </c>
      <c r="AA48" s="14">
        <v>304222.78317152103</v>
      </c>
      <c r="AB48" s="18">
        <f t="shared" si="28"/>
        <v>9146.267897427973</v>
      </c>
      <c r="AC48" s="19">
        <v>279.27732038625004</v>
      </c>
      <c r="AD48" s="18">
        <f t="shared" si="29"/>
        <v>8866.990577041723</v>
      </c>
      <c r="AE48" s="21"/>
      <c r="AF48" s="2">
        <f t="shared" si="23"/>
        <v>748542944.5277361</v>
      </c>
      <c r="AG48" s="5">
        <f t="shared" si="30"/>
        <v>0.1873121749727543</v>
      </c>
      <c r="AH48" s="5">
        <f t="shared" si="31"/>
        <v>1.421666646890115</v>
      </c>
      <c r="AI48" s="5">
        <f t="shared" si="32"/>
        <v>0.3896451127249824</v>
      </c>
      <c r="AJ48" s="5">
        <f t="shared" si="33"/>
        <v>2.0052938257898187</v>
      </c>
      <c r="AL48" s="14">
        <v>8620.115852130515</v>
      </c>
      <c r="AM48" s="13">
        <f t="shared" si="34"/>
        <v>526.1520452974582</v>
      </c>
      <c r="AN48" s="29">
        <f t="shared" si="35"/>
        <v>0.06103769999418471</v>
      </c>
      <c r="AO48" s="71"/>
      <c r="AP48" s="93">
        <v>4474033</v>
      </c>
      <c r="AQ48" s="93">
        <v>4474260</v>
      </c>
      <c r="AR48" s="16">
        <f t="shared" si="36"/>
        <v>227</v>
      </c>
      <c r="AS48" s="73">
        <f t="shared" si="37"/>
        <v>5.073722075809454E-05</v>
      </c>
    </row>
    <row r="49" spans="1:45" ht="12.75">
      <c r="A49" s="1" t="s">
        <v>97</v>
      </c>
      <c r="B49" s="1" t="s">
        <v>98</v>
      </c>
      <c r="C49" s="2" t="s">
        <v>49</v>
      </c>
      <c r="D49" s="1"/>
      <c r="F49" s="67">
        <v>872992173</v>
      </c>
      <c r="G49" s="62">
        <v>68.63</v>
      </c>
      <c r="H49" s="10">
        <f t="shared" si="24"/>
        <v>0.6862999999999999</v>
      </c>
      <c r="I49" s="40">
        <v>2319077.68</v>
      </c>
      <c r="J49" s="40">
        <v>0</v>
      </c>
      <c r="K49" s="40">
        <v>0</v>
      </c>
      <c r="L49" s="40">
        <v>55337.34</v>
      </c>
      <c r="M49" s="48">
        <f t="shared" si="25"/>
        <v>2374415.02</v>
      </c>
      <c r="N49" s="40">
        <v>15629957.5</v>
      </c>
      <c r="O49" s="40">
        <v>0</v>
      </c>
      <c r="P49" s="40">
        <v>0</v>
      </c>
      <c r="Q49" s="4">
        <f t="shared" si="2"/>
        <v>15629957.5</v>
      </c>
      <c r="R49" s="40">
        <v>8986525</v>
      </c>
      <c r="S49" s="40">
        <v>0</v>
      </c>
      <c r="T49" s="4">
        <f t="shared" si="38"/>
        <v>8986525</v>
      </c>
      <c r="U49" s="4">
        <f t="shared" si="19"/>
        <v>26990897.52</v>
      </c>
      <c r="V49" s="5">
        <f t="shared" si="26"/>
        <v>1.029393536154877</v>
      </c>
      <c r="W49" s="5">
        <f t="shared" si="39"/>
        <v>1.7903891905798335</v>
      </c>
      <c r="X49" s="5">
        <f t="shared" si="40"/>
        <v>0.27198583142394334</v>
      </c>
      <c r="Y49" s="51"/>
      <c r="Z49" s="12">
        <f t="shared" si="27"/>
        <v>3.0917685581586536</v>
      </c>
      <c r="AA49" s="14">
        <v>197526.5696087352</v>
      </c>
      <c r="AB49" s="18">
        <f t="shared" si="28"/>
        <v>6107.064373172242</v>
      </c>
      <c r="AC49" s="19">
        <v>249.62165150940007</v>
      </c>
      <c r="AD49" s="18">
        <f t="shared" si="29"/>
        <v>5857.442721662842</v>
      </c>
      <c r="AE49" s="21"/>
      <c r="AF49" s="2">
        <f t="shared" si="23"/>
        <v>1272027062.5091069</v>
      </c>
      <c r="AG49" s="5">
        <f t="shared" si="30"/>
        <v>0.18666387610625232</v>
      </c>
      <c r="AH49" s="5">
        <f t="shared" si="31"/>
        <v>1.2287441014949396</v>
      </c>
      <c r="AI49" s="5">
        <f t="shared" si="32"/>
        <v>0.706472783863092</v>
      </c>
      <c r="AJ49" s="5">
        <f t="shared" si="33"/>
        <v>2.121880761464284</v>
      </c>
      <c r="AL49" s="14">
        <v>5760.385072985188</v>
      </c>
      <c r="AM49" s="13">
        <f t="shared" si="34"/>
        <v>346.67930018705374</v>
      </c>
      <c r="AN49" s="29">
        <f t="shared" si="35"/>
        <v>0.06018335506994068</v>
      </c>
      <c r="AO49" s="71"/>
      <c r="AP49" s="93">
        <v>11902889.52</v>
      </c>
      <c r="AQ49" s="93">
        <v>12572533.2</v>
      </c>
      <c r="AR49" s="16">
        <f t="shared" si="36"/>
        <v>669643.6799999997</v>
      </c>
      <c r="AS49" s="73">
        <f t="shared" si="37"/>
        <v>0.05625891754055361</v>
      </c>
    </row>
    <row r="50" spans="1:45" ht="12.75">
      <c r="A50" s="1" t="s">
        <v>99</v>
      </c>
      <c r="B50" s="1" t="s">
        <v>100</v>
      </c>
      <c r="C50" s="2" t="s">
        <v>49</v>
      </c>
      <c r="D50" s="1"/>
      <c r="F50" s="67">
        <v>410270542</v>
      </c>
      <c r="G50" s="62">
        <v>63.94</v>
      </c>
      <c r="H50" s="10">
        <f t="shared" si="24"/>
        <v>0.6394</v>
      </c>
      <c r="I50" s="40">
        <v>1227218.8</v>
      </c>
      <c r="J50" s="40">
        <v>0</v>
      </c>
      <c r="K50" s="40">
        <v>0</v>
      </c>
      <c r="L50" s="40">
        <v>29262.12</v>
      </c>
      <c r="M50" s="48">
        <f t="shared" si="25"/>
        <v>1256480.9200000002</v>
      </c>
      <c r="N50" s="40">
        <v>5593289</v>
      </c>
      <c r="O50" s="40">
        <v>3253244.46</v>
      </c>
      <c r="P50" s="40">
        <v>0</v>
      </c>
      <c r="Q50" s="4">
        <f t="shared" si="2"/>
        <v>8846533.46</v>
      </c>
      <c r="R50" s="40">
        <v>3548850</v>
      </c>
      <c r="S50" s="40">
        <v>0</v>
      </c>
      <c r="T50" s="4">
        <f t="shared" si="38"/>
        <v>3548850</v>
      </c>
      <c r="U50" s="4">
        <f t="shared" si="19"/>
        <v>13651864.38</v>
      </c>
      <c r="V50" s="5">
        <f t="shared" si="26"/>
        <v>0.8650023915194964</v>
      </c>
      <c r="W50" s="5">
        <f t="shared" si="39"/>
        <v>2.156268255789128</v>
      </c>
      <c r="X50" s="5">
        <f t="shared" si="40"/>
        <v>0.30625667489429453</v>
      </c>
      <c r="Y50" s="51"/>
      <c r="Z50" s="12">
        <f t="shared" si="27"/>
        <v>3.327527322202919</v>
      </c>
      <c r="AA50" s="14">
        <v>320326.7555555556</v>
      </c>
      <c r="AB50" s="18">
        <f t="shared" si="28"/>
        <v>10658.960311437268</v>
      </c>
      <c r="AC50" s="19">
        <v>257.4015953895</v>
      </c>
      <c r="AD50" s="18">
        <f t="shared" si="29"/>
        <v>10401.558716047768</v>
      </c>
      <c r="AE50" s="21"/>
      <c r="AF50" s="2">
        <f t="shared" si="23"/>
        <v>641649268.0638099</v>
      </c>
      <c r="AG50" s="5">
        <f t="shared" si="30"/>
        <v>0.19582051792741192</v>
      </c>
      <c r="AH50" s="5">
        <f t="shared" si="31"/>
        <v>1.3787179227515682</v>
      </c>
      <c r="AI50" s="5">
        <f t="shared" si="32"/>
        <v>0.553082529137566</v>
      </c>
      <c r="AJ50" s="5">
        <f t="shared" si="33"/>
        <v>2.127620969816546</v>
      </c>
      <c r="AL50" s="14">
        <v>9780.405705338137</v>
      </c>
      <c r="AM50" s="13">
        <f t="shared" si="34"/>
        <v>878.554606099131</v>
      </c>
      <c r="AN50" s="29">
        <f t="shared" si="35"/>
        <v>0.08982803296386944</v>
      </c>
      <c r="AO50" s="71"/>
      <c r="AP50" s="93">
        <v>4659914</v>
      </c>
      <c r="AQ50" s="93">
        <v>5001174</v>
      </c>
      <c r="AR50" s="16">
        <f t="shared" si="36"/>
        <v>341260</v>
      </c>
      <c r="AS50" s="73">
        <f t="shared" si="37"/>
        <v>0.07323311116900441</v>
      </c>
    </row>
    <row r="51" spans="1:45" ht="12.75">
      <c r="A51" s="1" t="s">
        <v>101</v>
      </c>
      <c r="B51" s="1" t="s">
        <v>102</v>
      </c>
      <c r="C51" s="2" t="s">
        <v>49</v>
      </c>
      <c r="D51" s="1"/>
      <c r="F51" s="67">
        <v>837609166</v>
      </c>
      <c r="G51" s="62">
        <v>61.3</v>
      </c>
      <c r="H51" s="10">
        <f t="shared" si="24"/>
        <v>0.613</v>
      </c>
      <c r="I51" s="40">
        <v>2578679.35</v>
      </c>
      <c r="J51" s="40">
        <v>0</v>
      </c>
      <c r="K51" s="40">
        <v>0</v>
      </c>
      <c r="L51" s="40">
        <v>61503.15</v>
      </c>
      <c r="M51" s="48">
        <f t="shared" si="25"/>
        <v>2640182.5</v>
      </c>
      <c r="N51" s="40">
        <v>12509452</v>
      </c>
      <c r="O51" s="40">
        <v>5468545.89</v>
      </c>
      <c r="P51" s="40">
        <v>0</v>
      </c>
      <c r="Q51" s="4">
        <f t="shared" si="2"/>
        <v>17977997.89</v>
      </c>
      <c r="R51" s="40">
        <v>4573346.04</v>
      </c>
      <c r="S51" s="40">
        <v>83760</v>
      </c>
      <c r="T51" s="4">
        <f t="shared" si="38"/>
        <v>4657106.04</v>
      </c>
      <c r="U51" s="4">
        <f t="shared" si="19"/>
        <v>25275286.43</v>
      </c>
      <c r="V51" s="5">
        <f t="shared" si="26"/>
        <v>0.5559998898101839</v>
      </c>
      <c r="W51" s="5">
        <f t="shared" si="39"/>
        <v>2.1463468428663304</v>
      </c>
      <c r="X51" s="5">
        <f t="shared" si="40"/>
        <v>0.31520458552384084</v>
      </c>
      <c r="Y51" s="51"/>
      <c r="Z51" s="12">
        <f t="shared" si="27"/>
        <v>3.017551318200355</v>
      </c>
      <c r="AA51" s="14">
        <v>233043.4875228241</v>
      </c>
      <c r="AB51" s="18">
        <f t="shared" si="28"/>
        <v>7032.206829725059</v>
      </c>
      <c r="AC51" s="19">
        <v>268.6543253784001</v>
      </c>
      <c r="AD51" s="18">
        <f t="shared" si="29"/>
        <v>6763.552504346659</v>
      </c>
      <c r="AE51" s="21"/>
      <c r="AF51" s="2">
        <f t="shared" si="23"/>
        <v>1366409732.4632952</v>
      </c>
      <c r="AG51" s="5">
        <f t="shared" si="30"/>
        <v>0.19322041092611444</v>
      </c>
      <c r="AH51" s="5">
        <f t="shared" si="31"/>
        <v>1.3157106146770605</v>
      </c>
      <c r="AI51" s="5">
        <f t="shared" si="32"/>
        <v>0.33469799953454665</v>
      </c>
      <c r="AJ51" s="5">
        <f t="shared" si="33"/>
        <v>1.8497589580568174</v>
      </c>
      <c r="AL51" s="14">
        <v>6658.830815560223</v>
      </c>
      <c r="AM51" s="13">
        <f t="shared" si="34"/>
        <v>373.3760141648363</v>
      </c>
      <c r="AN51" s="29">
        <f t="shared" si="35"/>
        <v>0.0560723082635376</v>
      </c>
      <c r="AO51" s="71"/>
      <c r="AP51" s="93">
        <v>9131918.46</v>
      </c>
      <c r="AQ51" s="93">
        <v>9178515.08</v>
      </c>
      <c r="AR51" s="16">
        <f t="shared" si="36"/>
        <v>46596.61999999918</v>
      </c>
      <c r="AS51" s="73">
        <f t="shared" si="37"/>
        <v>0.005102610169385938</v>
      </c>
    </row>
    <row r="52" spans="1:45" ht="12.75">
      <c r="A52" s="1" t="s">
        <v>103</v>
      </c>
      <c r="B52" s="1" t="s">
        <v>104</v>
      </c>
      <c r="C52" s="2" t="s">
        <v>49</v>
      </c>
      <c r="D52" s="1"/>
      <c r="F52" s="67">
        <v>658673836</v>
      </c>
      <c r="G52" s="62">
        <v>67.21</v>
      </c>
      <c r="H52" s="10">
        <f t="shared" si="24"/>
        <v>0.6720999999999999</v>
      </c>
      <c r="I52" s="40">
        <v>1872949.63</v>
      </c>
      <c r="J52" s="40">
        <v>0</v>
      </c>
      <c r="K52" s="40">
        <v>0</v>
      </c>
      <c r="L52" s="40">
        <v>44725</v>
      </c>
      <c r="M52" s="48">
        <f t="shared" si="25"/>
        <v>1917674.63</v>
      </c>
      <c r="N52" s="40">
        <v>8245752.5</v>
      </c>
      <c r="O52" s="40">
        <v>0</v>
      </c>
      <c r="P52" s="40">
        <v>0</v>
      </c>
      <c r="Q52" s="4">
        <f t="shared" si="2"/>
        <v>8245752.5</v>
      </c>
      <c r="R52" s="40">
        <v>4487373</v>
      </c>
      <c r="S52" s="40">
        <v>0</v>
      </c>
      <c r="T52" s="4">
        <f t="shared" si="38"/>
        <v>4487373</v>
      </c>
      <c r="U52" s="4">
        <f t="shared" si="19"/>
        <v>14650800.129999999</v>
      </c>
      <c r="V52" s="5">
        <f t="shared" si="26"/>
        <v>0.6812739105064437</v>
      </c>
      <c r="W52" s="5">
        <f t="shared" si="39"/>
        <v>1.2518718748682771</v>
      </c>
      <c r="X52" s="5">
        <f t="shared" si="40"/>
        <v>0.2911417647383219</v>
      </c>
      <c r="Y52" s="51"/>
      <c r="Z52" s="12">
        <f t="shared" si="27"/>
        <v>2.2242875501130426</v>
      </c>
      <c r="AA52" s="14">
        <v>428301.8802228412</v>
      </c>
      <c r="AB52" s="18">
        <f t="shared" si="28"/>
        <v>9526.665398696732</v>
      </c>
      <c r="AC52" s="19">
        <v>153.43352376345</v>
      </c>
      <c r="AD52" s="18">
        <f t="shared" si="29"/>
        <v>9373.231874933283</v>
      </c>
      <c r="AE52" s="21"/>
      <c r="AF52" s="2">
        <f t="shared" si="23"/>
        <v>980023561.9699451</v>
      </c>
      <c r="AG52" s="5">
        <f t="shared" si="30"/>
        <v>0.1956763800806261</v>
      </c>
      <c r="AH52" s="5">
        <f t="shared" si="31"/>
        <v>0.8413830870989689</v>
      </c>
      <c r="AI52" s="5">
        <f t="shared" si="32"/>
        <v>0.45788419525138074</v>
      </c>
      <c r="AJ52" s="5">
        <f t="shared" si="33"/>
        <v>1.4949436624309758</v>
      </c>
      <c r="AL52" s="14">
        <v>8895.749746976724</v>
      </c>
      <c r="AM52" s="13">
        <f t="shared" si="34"/>
        <v>630.9156517200081</v>
      </c>
      <c r="AN52" s="29">
        <f t="shared" si="35"/>
        <v>0.07092326893912777</v>
      </c>
      <c r="AO52" s="71"/>
      <c r="AP52" s="93">
        <v>5846223</v>
      </c>
      <c r="AQ52" s="93">
        <v>5998293</v>
      </c>
      <c r="AR52" s="16">
        <f t="shared" si="36"/>
        <v>152070</v>
      </c>
      <c r="AS52" s="73">
        <f t="shared" si="37"/>
        <v>0.02601166599358252</v>
      </c>
    </row>
    <row r="53" spans="1:45" ht="12.75">
      <c r="A53" s="1" t="s">
        <v>105</v>
      </c>
      <c r="B53" s="1" t="s">
        <v>106</v>
      </c>
      <c r="C53" s="2" t="s">
        <v>49</v>
      </c>
      <c r="D53" s="1"/>
      <c r="E53" s="65"/>
      <c r="F53" s="67">
        <v>718014193</v>
      </c>
      <c r="G53" s="62">
        <v>71.41</v>
      </c>
      <c r="H53" s="10">
        <f t="shared" si="24"/>
        <v>0.7141</v>
      </c>
      <c r="I53" s="40">
        <v>1888989.78</v>
      </c>
      <c r="J53" s="40">
        <v>0</v>
      </c>
      <c r="K53" s="40">
        <v>0</v>
      </c>
      <c r="L53" s="40">
        <v>45116.53</v>
      </c>
      <c r="M53" s="48">
        <f t="shared" si="25"/>
        <v>1934106.31</v>
      </c>
      <c r="N53" s="40">
        <v>12929073</v>
      </c>
      <c r="O53" s="40">
        <v>0</v>
      </c>
      <c r="P53" s="40">
        <v>0</v>
      </c>
      <c r="Q53" s="4">
        <f t="shared" si="2"/>
        <v>12929073</v>
      </c>
      <c r="R53" s="40">
        <v>6561467.43</v>
      </c>
      <c r="S53" s="40">
        <v>0</v>
      </c>
      <c r="T53" s="4">
        <f t="shared" si="38"/>
        <v>6561467.43</v>
      </c>
      <c r="U53" s="4">
        <f t="shared" si="19"/>
        <v>21424646.740000002</v>
      </c>
      <c r="V53" s="5">
        <f t="shared" si="26"/>
        <v>0.9138353383496417</v>
      </c>
      <c r="W53" s="5">
        <f t="shared" si="39"/>
        <v>1.800670951360985</v>
      </c>
      <c r="X53" s="5">
        <f t="shared" si="40"/>
        <v>0.26936881315938</v>
      </c>
      <c r="Y53" s="51"/>
      <c r="Z53" s="12">
        <f t="shared" si="27"/>
        <v>2.9838751028700075</v>
      </c>
      <c r="AA53" s="14">
        <v>254664.4144144144</v>
      </c>
      <c r="AB53" s="18">
        <f t="shared" si="28"/>
        <v>7598.86805758141</v>
      </c>
      <c r="AC53" s="19">
        <v>314.29835530155003</v>
      </c>
      <c r="AD53" s="18">
        <f t="shared" si="29"/>
        <v>7284.5697022798595</v>
      </c>
      <c r="AE53" s="21"/>
      <c r="AF53" s="2">
        <f t="shared" si="23"/>
        <v>1005481295.3367876</v>
      </c>
      <c r="AG53" s="5">
        <f t="shared" si="30"/>
        <v>0.19235626947711326</v>
      </c>
      <c r="AH53" s="5">
        <f t="shared" si="31"/>
        <v>1.2858591263668795</v>
      </c>
      <c r="AI53" s="5">
        <f t="shared" si="32"/>
        <v>0.6525698151154792</v>
      </c>
      <c r="AJ53" s="5">
        <f t="shared" si="33"/>
        <v>2.130785210959472</v>
      </c>
      <c r="AL53" s="14">
        <v>7061.38045322376</v>
      </c>
      <c r="AM53" s="13">
        <f t="shared" si="34"/>
        <v>537.4876043576496</v>
      </c>
      <c r="AN53" s="29">
        <f t="shared" si="35"/>
        <v>0.07611650553572259</v>
      </c>
      <c r="AO53" s="71"/>
      <c r="AP53" s="93">
        <v>9125465.29</v>
      </c>
      <c r="AQ53" s="93">
        <v>9770682.35</v>
      </c>
      <c r="AR53" s="16">
        <f t="shared" si="36"/>
        <v>645217.0600000005</v>
      </c>
      <c r="AS53" s="73">
        <f t="shared" si="37"/>
        <v>0.07070511360193893</v>
      </c>
    </row>
    <row r="54" spans="1:45" ht="12.75">
      <c r="A54" s="1" t="s">
        <v>107</v>
      </c>
      <c r="B54" s="1" t="s">
        <v>108</v>
      </c>
      <c r="C54" s="2" t="s">
        <v>49</v>
      </c>
      <c r="D54" s="1"/>
      <c r="F54" s="67">
        <v>576861395</v>
      </c>
      <c r="G54" s="62">
        <v>64.55</v>
      </c>
      <c r="H54" s="10">
        <f t="shared" si="24"/>
        <v>0.6455</v>
      </c>
      <c r="I54" s="40">
        <v>1571035.85</v>
      </c>
      <c r="J54" s="40">
        <v>0</v>
      </c>
      <c r="K54" s="40">
        <v>0</v>
      </c>
      <c r="L54" s="40">
        <v>37616.56</v>
      </c>
      <c r="M54" s="48">
        <f t="shared" si="25"/>
        <v>1608652.4100000001</v>
      </c>
      <c r="N54" s="40">
        <v>11351377</v>
      </c>
      <c r="O54" s="40">
        <v>0</v>
      </c>
      <c r="P54" s="40">
        <v>0</v>
      </c>
      <c r="Q54" s="4">
        <f t="shared" si="2"/>
        <v>11351377</v>
      </c>
      <c r="R54" s="40">
        <v>7047599</v>
      </c>
      <c r="S54" s="40">
        <v>0</v>
      </c>
      <c r="T54" s="4">
        <f t="shared" si="38"/>
        <v>7047599</v>
      </c>
      <c r="U54" s="4">
        <f t="shared" si="19"/>
        <v>20007628.41</v>
      </c>
      <c r="V54" s="5">
        <f t="shared" si="26"/>
        <v>1.221714446673971</v>
      </c>
      <c r="W54" s="5">
        <f t="shared" si="39"/>
        <v>1.9677823994444974</v>
      </c>
      <c r="X54" s="5">
        <f t="shared" si="40"/>
        <v>0.2788628991198137</v>
      </c>
      <c r="Y54" s="51"/>
      <c r="Z54" s="12">
        <f t="shared" si="27"/>
        <v>3.468359745238282</v>
      </c>
      <c r="AA54" s="14">
        <v>162219.41618752765</v>
      </c>
      <c r="AB54" s="18">
        <f t="shared" si="28"/>
        <v>5626.352930008762</v>
      </c>
      <c r="AC54" s="19">
        <v>275.1028745841</v>
      </c>
      <c r="AD54" s="18">
        <f t="shared" si="29"/>
        <v>5351.250055424662</v>
      </c>
      <c r="AE54" s="21"/>
      <c r="AF54" s="2">
        <f t="shared" si="23"/>
        <v>893665987.6065066</v>
      </c>
      <c r="AG54" s="5">
        <f t="shared" si="30"/>
        <v>0.18000600138183975</v>
      </c>
      <c r="AH54" s="5">
        <f t="shared" si="31"/>
        <v>1.270203538841423</v>
      </c>
      <c r="AI54" s="5">
        <f t="shared" si="32"/>
        <v>0.7886166753280484</v>
      </c>
      <c r="AJ54" s="5">
        <f t="shared" si="33"/>
        <v>2.238826215551311</v>
      </c>
      <c r="AL54" s="14">
        <v>5387.229017301193</v>
      </c>
      <c r="AM54" s="13">
        <f t="shared" si="34"/>
        <v>239.1239127075687</v>
      </c>
      <c r="AN54" s="29">
        <f t="shared" si="35"/>
        <v>0.04438718159922615</v>
      </c>
      <c r="AO54" s="71"/>
      <c r="AP54" s="93">
        <v>10590241</v>
      </c>
      <c r="AQ54" s="93">
        <v>10693830</v>
      </c>
      <c r="AR54" s="16">
        <f t="shared" si="36"/>
        <v>103589</v>
      </c>
      <c r="AS54" s="73">
        <f t="shared" si="37"/>
        <v>0.009781552657772377</v>
      </c>
    </row>
    <row r="55" spans="1:45" ht="12.75">
      <c r="A55" s="1" t="s">
        <v>109</v>
      </c>
      <c r="B55" s="1" t="s">
        <v>110</v>
      </c>
      <c r="C55" s="2" t="s">
        <v>49</v>
      </c>
      <c r="D55" s="3" t="s">
        <v>54</v>
      </c>
      <c r="F55" s="67">
        <v>950566331</v>
      </c>
      <c r="G55" s="62">
        <v>61.42</v>
      </c>
      <c r="H55" s="10">
        <f t="shared" si="24"/>
        <v>0.6142</v>
      </c>
      <c r="I55" s="40">
        <v>2859449.36</v>
      </c>
      <c r="J55" s="40">
        <v>0</v>
      </c>
      <c r="K55" s="40">
        <v>0</v>
      </c>
      <c r="L55" s="40">
        <v>68506.05</v>
      </c>
      <c r="M55" s="48">
        <f t="shared" si="25"/>
        <v>2927955.4099999997</v>
      </c>
      <c r="N55" s="40">
        <v>24874684.5</v>
      </c>
      <c r="O55" s="40">
        <v>0</v>
      </c>
      <c r="P55" s="40">
        <v>0</v>
      </c>
      <c r="Q55" s="4">
        <f t="shared" si="2"/>
        <v>24874684.5</v>
      </c>
      <c r="R55" s="40">
        <v>11259962.02</v>
      </c>
      <c r="S55" s="40">
        <v>0</v>
      </c>
      <c r="T55" s="4">
        <f t="shared" si="38"/>
        <v>11259962.02</v>
      </c>
      <c r="U55" s="4">
        <f t="shared" si="19"/>
        <v>39062601.93</v>
      </c>
      <c r="V55" s="5">
        <f t="shared" si="26"/>
        <v>1.1845530030665476</v>
      </c>
      <c r="W55" s="5">
        <f t="shared" si="39"/>
        <v>2.6168278518587673</v>
      </c>
      <c r="X55" s="5">
        <f t="shared" si="40"/>
        <v>0.3080222089204209</v>
      </c>
      <c r="Y55" s="51"/>
      <c r="Z55" s="12">
        <f t="shared" si="27"/>
        <v>4.109403063845736</v>
      </c>
      <c r="AA55" s="14">
        <v>145403.16484517304</v>
      </c>
      <c r="AB55" s="18">
        <f t="shared" si="28"/>
        <v>5975.202111076207</v>
      </c>
      <c r="AC55" s="19">
        <v>335.10218458590003</v>
      </c>
      <c r="AD55" s="18">
        <f t="shared" si="29"/>
        <v>5640.099926490307</v>
      </c>
      <c r="AE55" s="21"/>
      <c r="AF55" s="2">
        <f t="shared" si="23"/>
        <v>1547649513.1878867</v>
      </c>
      <c r="AG55" s="5">
        <f t="shared" si="30"/>
        <v>0.1891872407189225</v>
      </c>
      <c r="AH55" s="5">
        <f t="shared" si="31"/>
        <v>1.6072556666116549</v>
      </c>
      <c r="AI55" s="5">
        <f t="shared" si="32"/>
        <v>0.7275524544834736</v>
      </c>
      <c r="AJ55" s="5">
        <f t="shared" si="33"/>
        <v>2.523995361814051</v>
      </c>
      <c r="AL55" s="14">
        <v>5674.7484294945125</v>
      </c>
      <c r="AM55" s="13">
        <f t="shared" si="34"/>
        <v>300.4536815816946</v>
      </c>
      <c r="AN55" s="29">
        <f t="shared" si="35"/>
        <v>0.052945727077536364</v>
      </c>
      <c r="AO55" s="71"/>
      <c r="AP55" s="93">
        <v>16812540.810000002</v>
      </c>
      <c r="AQ55" s="93">
        <v>18399359.71</v>
      </c>
      <c r="AR55" s="16">
        <f t="shared" si="36"/>
        <v>1586818.8999999985</v>
      </c>
      <c r="AS55" s="73">
        <f t="shared" si="37"/>
        <v>0.09438305119569838</v>
      </c>
    </row>
    <row r="56" spans="1:45" ht="12.75">
      <c r="A56" s="1" t="s">
        <v>111</v>
      </c>
      <c r="B56" s="1" t="s">
        <v>112</v>
      </c>
      <c r="C56" s="2" t="s">
        <v>49</v>
      </c>
      <c r="D56" s="3" t="s">
        <v>54</v>
      </c>
      <c r="F56" s="67">
        <v>1406988333</v>
      </c>
      <c r="G56" s="62">
        <v>69.8</v>
      </c>
      <c r="H56" s="10">
        <f t="shared" si="24"/>
        <v>0.698</v>
      </c>
      <c r="I56" s="40">
        <v>3756597.67</v>
      </c>
      <c r="J56" s="40">
        <v>0</v>
      </c>
      <c r="K56" s="40">
        <v>0</v>
      </c>
      <c r="L56" s="40">
        <v>90247.74</v>
      </c>
      <c r="M56" s="48">
        <f t="shared" si="25"/>
        <v>3846845.41</v>
      </c>
      <c r="N56" s="40">
        <v>22449582</v>
      </c>
      <c r="O56" s="40">
        <v>0</v>
      </c>
      <c r="P56" s="40">
        <v>0</v>
      </c>
      <c r="Q56" s="4">
        <f t="shared" si="2"/>
        <v>22449582</v>
      </c>
      <c r="R56" s="40">
        <v>15673851.51</v>
      </c>
      <c r="S56" s="40">
        <v>0</v>
      </c>
      <c r="T56" s="4">
        <f t="shared" si="38"/>
        <v>15673851.51</v>
      </c>
      <c r="U56" s="4">
        <f t="shared" si="19"/>
        <v>41970278.92</v>
      </c>
      <c r="V56" s="5">
        <f t="shared" si="26"/>
        <v>1.1140001052162243</v>
      </c>
      <c r="W56" s="5">
        <f t="shared" si="39"/>
        <v>1.5955769833664997</v>
      </c>
      <c r="X56" s="5">
        <f t="shared" si="40"/>
        <v>0.2734099011182064</v>
      </c>
      <c r="Y56" s="51"/>
      <c r="Z56" s="12">
        <f t="shared" si="27"/>
        <v>2.98298698970093</v>
      </c>
      <c r="AA56" s="14">
        <v>167073.87868010276</v>
      </c>
      <c r="AB56" s="18">
        <f t="shared" si="28"/>
        <v>4983.792064216181</v>
      </c>
      <c r="AC56" s="19">
        <v>203.63791044510003</v>
      </c>
      <c r="AD56" s="18">
        <f t="shared" si="29"/>
        <v>4780.154153771081</v>
      </c>
      <c r="AE56" s="21"/>
      <c r="AF56" s="2">
        <f t="shared" si="23"/>
        <v>2015742597.4212036</v>
      </c>
      <c r="AG56" s="5">
        <f t="shared" si="30"/>
        <v>0.19084011098050802</v>
      </c>
      <c r="AH56" s="5">
        <f t="shared" si="31"/>
        <v>1.1137127343898168</v>
      </c>
      <c r="AI56" s="5">
        <f t="shared" si="32"/>
        <v>0.7775720734409245</v>
      </c>
      <c r="AJ56" s="5">
        <f t="shared" si="33"/>
        <v>2.082124918811249</v>
      </c>
      <c r="AL56" s="14">
        <v>4690.213028964518</v>
      </c>
      <c r="AM56" s="13">
        <f t="shared" si="34"/>
        <v>293.5790352516624</v>
      </c>
      <c r="AN56" s="29">
        <f t="shared" si="35"/>
        <v>0.06259396608185136</v>
      </c>
      <c r="AO56" s="71"/>
      <c r="AP56" s="93">
        <v>20573118.28</v>
      </c>
      <c r="AQ56" s="93">
        <v>20600426.87</v>
      </c>
      <c r="AR56" s="16">
        <f t="shared" si="36"/>
        <v>27308.58999999985</v>
      </c>
      <c r="AS56" s="73">
        <f t="shared" si="37"/>
        <v>0.0013273918726529506</v>
      </c>
    </row>
    <row r="57" spans="1:45" ht="12.75">
      <c r="A57" s="1" t="s">
        <v>113</v>
      </c>
      <c r="B57" s="1" t="s">
        <v>114</v>
      </c>
      <c r="C57" s="2" t="s">
        <v>49</v>
      </c>
      <c r="D57" s="1"/>
      <c r="E57" s="65"/>
      <c r="F57" s="67">
        <v>4047413095</v>
      </c>
      <c r="G57" s="62">
        <v>86.59</v>
      </c>
      <c r="H57" s="10">
        <f t="shared" si="24"/>
        <v>0.8659</v>
      </c>
      <c r="I57" s="40">
        <v>8905035.96</v>
      </c>
      <c r="J57" s="40">
        <v>0</v>
      </c>
      <c r="K57" s="40">
        <v>0</v>
      </c>
      <c r="L57" s="40">
        <v>213245.63</v>
      </c>
      <c r="M57" s="48">
        <f t="shared" si="25"/>
        <v>9118281.590000002</v>
      </c>
      <c r="N57" s="40">
        <v>37822965</v>
      </c>
      <c r="O57" s="40">
        <v>0</v>
      </c>
      <c r="P57" s="40">
        <v>0</v>
      </c>
      <c r="Q57" s="4">
        <f t="shared" si="2"/>
        <v>37822965</v>
      </c>
      <c r="R57" s="40">
        <v>9324232.62</v>
      </c>
      <c r="S57" s="40">
        <v>404741.31</v>
      </c>
      <c r="T57" s="4">
        <f t="shared" si="38"/>
        <v>9728973.93</v>
      </c>
      <c r="U57" s="4">
        <f t="shared" si="19"/>
        <v>56670220.52</v>
      </c>
      <c r="V57" s="5">
        <f t="shared" si="26"/>
        <v>0.24037511619505197</v>
      </c>
      <c r="W57" s="5">
        <f t="shared" si="39"/>
        <v>0.9344972730044497</v>
      </c>
      <c r="X57" s="5">
        <f t="shared" si="40"/>
        <v>0.22528665535189218</v>
      </c>
      <c r="Y57" s="51"/>
      <c r="Z57" s="12">
        <f t="shared" si="27"/>
        <v>1.400159044551394</v>
      </c>
      <c r="AA57" s="14">
        <v>345857.4898785425</v>
      </c>
      <c r="AB57" s="18">
        <f t="shared" si="28"/>
        <v>4842.554925792835</v>
      </c>
      <c r="AC57" s="19">
        <v>173.17940727960004</v>
      </c>
      <c r="AD57" s="18">
        <f t="shared" si="29"/>
        <v>4669.375518513235</v>
      </c>
      <c r="AE57" s="21"/>
      <c r="AF57" s="2">
        <f t="shared" si="23"/>
        <v>4674226925.7420025</v>
      </c>
      <c r="AG57" s="5">
        <f t="shared" si="30"/>
        <v>0.19507571486920341</v>
      </c>
      <c r="AH57" s="5">
        <f t="shared" si="31"/>
        <v>0.809181188694553</v>
      </c>
      <c r="AI57" s="5">
        <f t="shared" si="32"/>
        <v>0.19948181310259855</v>
      </c>
      <c r="AJ57" s="5">
        <f t="shared" si="33"/>
        <v>1.212397716677052</v>
      </c>
      <c r="AL57" s="14">
        <v>4561.7517583525405</v>
      </c>
      <c r="AM57" s="13">
        <f t="shared" si="34"/>
        <v>280.8031674402946</v>
      </c>
      <c r="AN57" s="29">
        <f t="shared" si="35"/>
        <v>0.06155599478339558</v>
      </c>
      <c r="AO57" s="71"/>
      <c r="AP57" s="93">
        <v>24509453.6</v>
      </c>
      <c r="AQ57" s="93">
        <v>24702766.72</v>
      </c>
      <c r="AR57" s="16">
        <f t="shared" si="36"/>
        <v>193313.11999999732</v>
      </c>
      <c r="AS57" s="73">
        <f t="shared" si="37"/>
        <v>0.007887288029954177</v>
      </c>
    </row>
    <row r="58" spans="1:45" ht="12.75">
      <c r="A58" s="1" t="s">
        <v>115</v>
      </c>
      <c r="B58" s="1" t="s">
        <v>116</v>
      </c>
      <c r="C58" s="2" t="s">
        <v>49</v>
      </c>
      <c r="D58" s="1"/>
      <c r="F58" s="67">
        <v>618284029</v>
      </c>
      <c r="G58" s="62">
        <v>66.01</v>
      </c>
      <c r="H58" s="10">
        <f t="shared" si="24"/>
        <v>0.6601</v>
      </c>
      <c r="I58" s="40">
        <v>1760496.78</v>
      </c>
      <c r="J58" s="40">
        <v>0</v>
      </c>
      <c r="K58" s="40">
        <v>0</v>
      </c>
      <c r="L58" s="40">
        <v>42077.01</v>
      </c>
      <c r="M58" s="48">
        <f t="shared" si="25"/>
        <v>1802573.79</v>
      </c>
      <c r="N58" s="40">
        <v>11108295</v>
      </c>
      <c r="O58" s="40">
        <v>0</v>
      </c>
      <c r="P58" s="40">
        <v>0</v>
      </c>
      <c r="Q58" s="4">
        <f t="shared" si="2"/>
        <v>11108295</v>
      </c>
      <c r="R58" s="40">
        <v>7201779.77</v>
      </c>
      <c r="S58" s="40">
        <v>0</v>
      </c>
      <c r="T58" s="4">
        <f t="shared" si="38"/>
        <v>7201779.77</v>
      </c>
      <c r="U58" s="4">
        <f t="shared" si="19"/>
        <v>20112648.56</v>
      </c>
      <c r="V58" s="5">
        <f t="shared" si="26"/>
        <v>1.1648011968945748</v>
      </c>
      <c r="W58" s="5">
        <f t="shared" si="39"/>
        <v>1.7966330163770088</v>
      </c>
      <c r="X58" s="5">
        <f t="shared" si="40"/>
        <v>0.29154461468387693</v>
      </c>
      <c r="Y58" s="51"/>
      <c r="Z58" s="12">
        <f t="shared" si="27"/>
        <v>3.2529788279554603</v>
      </c>
      <c r="AA58" s="14">
        <v>177817.06334675942</v>
      </c>
      <c r="AB58" s="18">
        <f t="shared" si="28"/>
        <v>5784.351423162233</v>
      </c>
      <c r="AC58" s="19">
        <v>242.00496322627498</v>
      </c>
      <c r="AD58" s="18">
        <f t="shared" si="29"/>
        <v>5542.346459935958</v>
      </c>
      <c r="AE58" s="21"/>
      <c r="AF58" s="2">
        <f t="shared" si="23"/>
        <v>936652066.3535827</v>
      </c>
      <c r="AG58" s="5">
        <f t="shared" si="30"/>
        <v>0.1924486001528272</v>
      </c>
      <c r="AH58" s="5">
        <f t="shared" si="31"/>
        <v>1.1859574541104636</v>
      </c>
      <c r="AI58" s="5">
        <f t="shared" si="32"/>
        <v>0.7688852700701089</v>
      </c>
      <c r="AJ58" s="5">
        <f t="shared" si="33"/>
        <v>2.1472913243333993</v>
      </c>
      <c r="AL58" s="14">
        <v>5441.792325482368</v>
      </c>
      <c r="AM58" s="13">
        <f t="shared" si="34"/>
        <v>342.55909767986486</v>
      </c>
      <c r="AN58" s="29">
        <f t="shared" si="35"/>
        <v>0.06294968223534696</v>
      </c>
      <c r="AO58" s="71"/>
      <c r="AP58" s="93">
        <v>10011798.83</v>
      </c>
      <c r="AQ58" s="93">
        <v>10775321.85</v>
      </c>
      <c r="AR58" s="16">
        <f t="shared" si="36"/>
        <v>763523.0199999996</v>
      </c>
      <c r="AS58" s="73">
        <f t="shared" si="37"/>
        <v>0.07626232138345908</v>
      </c>
    </row>
    <row r="59" spans="1:45" ht="12.75">
      <c r="A59" s="1" t="s">
        <v>117</v>
      </c>
      <c r="B59" s="1" t="s">
        <v>118</v>
      </c>
      <c r="C59" s="2" t="s">
        <v>49</v>
      </c>
      <c r="D59" s="1"/>
      <c r="F59" s="67">
        <v>845842817</v>
      </c>
      <c r="G59" s="62">
        <v>90.66</v>
      </c>
      <c r="H59" s="10">
        <f t="shared" si="24"/>
        <v>0.9066</v>
      </c>
      <c r="I59" s="40">
        <v>1788827.42</v>
      </c>
      <c r="J59" s="40">
        <v>0</v>
      </c>
      <c r="K59" s="40">
        <v>0</v>
      </c>
      <c r="L59" s="40">
        <v>42701.51</v>
      </c>
      <c r="M59" s="48">
        <f t="shared" si="25"/>
        <v>1831528.93</v>
      </c>
      <c r="N59" s="40">
        <v>12187084</v>
      </c>
      <c r="O59" s="40">
        <v>0</v>
      </c>
      <c r="P59" s="40">
        <v>0</v>
      </c>
      <c r="Q59" s="4">
        <f t="shared" si="2"/>
        <v>12187084</v>
      </c>
      <c r="R59" s="40">
        <v>5066448.56</v>
      </c>
      <c r="S59" s="40">
        <v>84449</v>
      </c>
      <c r="T59" s="4">
        <f t="shared" si="38"/>
        <v>5150897.56</v>
      </c>
      <c r="U59" s="4">
        <f t="shared" si="19"/>
        <v>19169510.49</v>
      </c>
      <c r="V59" s="5">
        <f t="shared" si="26"/>
        <v>0.6089662826799178</v>
      </c>
      <c r="W59" s="5">
        <f t="shared" si="39"/>
        <v>1.4408213624399675</v>
      </c>
      <c r="X59" s="5">
        <f t="shared" si="40"/>
        <v>0.2165330121849341</v>
      </c>
      <c r="Y59" s="51"/>
      <c r="Z59" s="12">
        <f t="shared" si="27"/>
        <v>2.266320657304819</v>
      </c>
      <c r="AA59" s="14">
        <v>303289.82664233574</v>
      </c>
      <c r="AB59" s="18">
        <f t="shared" si="28"/>
        <v>6873.519992699229</v>
      </c>
      <c r="AC59" s="19">
        <v>267.41473033680006</v>
      </c>
      <c r="AD59" s="18">
        <f t="shared" si="29"/>
        <v>6606.105262362429</v>
      </c>
      <c r="AE59" s="21"/>
      <c r="AF59" s="2">
        <f t="shared" si="23"/>
        <v>932983473.417163</v>
      </c>
      <c r="AG59" s="5">
        <f t="shared" si="30"/>
        <v>0.19630882884686127</v>
      </c>
      <c r="AH59" s="5">
        <f t="shared" si="31"/>
        <v>1.3062486471880745</v>
      </c>
      <c r="AI59" s="5">
        <f t="shared" si="32"/>
        <v>0.543037331780758</v>
      </c>
      <c r="AJ59" s="5">
        <f t="shared" si="33"/>
        <v>2.054646307912549</v>
      </c>
      <c r="AL59" s="14">
        <v>6681.896240831492</v>
      </c>
      <c r="AM59" s="13">
        <f t="shared" si="34"/>
        <v>191.62375186773716</v>
      </c>
      <c r="AN59" s="29">
        <f t="shared" si="35"/>
        <v>0.028678049607650236</v>
      </c>
      <c r="AO59" s="71"/>
      <c r="AP59" s="93">
        <v>7165696.220000001</v>
      </c>
      <c r="AQ59" s="93">
        <v>7529998.77</v>
      </c>
      <c r="AR59" s="16">
        <f t="shared" si="36"/>
        <v>364302.5499999989</v>
      </c>
      <c r="AS59" s="73">
        <f t="shared" si="37"/>
        <v>0.050839798229682535</v>
      </c>
    </row>
    <row r="60" spans="1:45" ht="12.75">
      <c r="A60" s="1" t="s">
        <v>119</v>
      </c>
      <c r="B60" s="1" t="s">
        <v>120</v>
      </c>
      <c r="C60" s="2" t="s">
        <v>49</v>
      </c>
      <c r="D60" s="1"/>
      <c r="F60" s="67">
        <v>1094412996</v>
      </c>
      <c r="G60" s="62">
        <v>69.36</v>
      </c>
      <c r="H60" s="10">
        <f t="shared" si="24"/>
        <v>0.6936</v>
      </c>
      <c r="I60" s="40">
        <v>3192036.42</v>
      </c>
      <c r="J60" s="40">
        <v>0</v>
      </c>
      <c r="K60" s="40">
        <v>0</v>
      </c>
      <c r="L60" s="40">
        <v>76287.08</v>
      </c>
      <c r="M60" s="48">
        <f t="shared" si="25"/>
        <v>3268323.5</v>
      </c>
      <c r="N60" s="40">
        <v>10345692.5</v>
      </c>
      <c r="O60" s="40">
        <v>6507203.88</v>
      </c>
      <c r="P60" s="40">
        <v>0</v>
      </c>
      <c r="Q60" s="4">
        <f t="shared" si="2"/>
        <v>16852896.38</v>
      </c>
      <c r="R60" s="40">
        <v>6993789</v>
      </c>
      <c r="S60" s="40">
        <v>54721</v>
      </c>
      <c r="T60" s="4">
        <f t="shared" si="38"/>
        <v>7048510</v>
      </c>
      <c r="U60" s="4">
        <f t="shared" si="19"/>
        <v>27169729.88</v>
      </c>
      <c r="V60" s="5">
        <f t="shared" si="26"/>
        <v>0.6440448007983999</v>
      </c>
      <c r="W60" s="5">
        <f t="shared" si="39"/>
        <v>1.5399028010080391</v>
      </c>
      <c r="X60" s="5">
        <f t="shared" si="40"/>
        <v>0.2986371243712826</v>
      </c>
      <c r="Y60" s="51"/>
      <c r="Z60" s="12">
        <f t="shared" si="27"/>
        <v>2.4825847261777216</v>
      </c>
      <c r="AA60" s="14">
        <v>279045.46573656134</v>
      </c>
      <c r="AB60" s="18">
        <f t="shared" si="28"/>
        <v>6927.54011146736</v>
      </c>
      <c r="AC60" s="19">
        <v>202.447721455875</v>
      </c>
      <c r="AD60" s="18">
        <f t="shared" si="29"/>
        <v>6725.092390011485</v>
      </c>
      <c r="AE60" s="21"/>
      <c r="AF60" s="2">
        <f t="shared" si="23"/>
        <v>1577873408.3044982</v>
      </c>
      <c r="AG60" s="5">
        <f t="shared" si="30"/>
        <v>0.2071347094639216</v>
      </c>
      <c r="AH60" s="5">
        <f t="shared" si="31"/>
        <v>1.068076582779176</v>
      </c>
      <c r="AI60" s="5">
        <f t="shared" si="32"/>
        <v>0.4432414516393407</v>
      </c>
      <c r="AJ60" s="5">
        <f t="shared" si="33"/>
        <v>1.7219207660768676</v>
      </c>
      <c r="AL60" s="14">
        <v>6696.121455305261</v>
      </c>
      <c r="AM60" s="13">
        <f t="shared" si="34"/>
        <v>231.41865616209816</v>
      </c>
      <c r="AN60" s="29">
        <f t="shared" si="35"/>
        <v>0.03456010433901968</v>
      </c>
      <c r="AO60" s="71"/>
      <c r="AP60" s="93">
        <v>12284273</v>
      </c>
      <c r="AQ60" s="93">
        <v>11988147</v>
      </c>
      <c r="AR60" s="16">
        <f t="shared" si="36"/>
        <v>-296126</v>
      </c>
      <c r="AS60" s="73">
        <f t="shared" si="37"/>
        <v>-0.024106107052488984</v>
      </c>
    </row>
    <row r="61" spans="1:45" ht="12.75">
      <c r="A61" s="1" t="s">
        <v>121</v>
      </c>
      <c r="B61" s="1" t="s">
        <v>122</v>
      </c>
      <c r="C61" s="2" t="s">
        <v>49</v>
      </c>
      <c r="D61" s="1"/>
      <c r="F61" s="67">
        <v>399748693</v>
      </c>
      <c r="G61" s="62">
        <v>71.07</v>
      </c>
      <c r="H61" s="10">
        <f t="shared" si="24"/>
        <v>0.7106999999999999</v>
      </c>
      <c r="I61" s="40">
        <v>1222161.95</v>
      </c>
      <c r="J61" s="40">
        <v>0</v>
      </c>
      <c r="K61" s="40">
        <v>0</v>
      </c>
      <c r="L61" s="40">
        <v>29185.08</v>
      </c>
      <c r="M61" s="48">
        <f t="shared" si="25"/>
        <v>1251347.03</v>
      </c>
      <c r="N61" s="40">
        <v>5334533</v>
      </c>
      <c r="O61" s="40">
        <v>0</v>
      </c>
      <c r="P61" s="40">
        <v>0</v>
      </c>
      <c r="Q61" s="4">
        <f t="shared" si="2"/>
        <v>5334533</v>
      </c>
      <c r="R61" s="40">
        <v>3226364</v>
      </c>
      <c r="S61" s="40">
        <v>0</v>
      </c>
      <c r="T61" s="4">
        <f t="shared" si="38"/>
        <v>3226364</v>
      </c>
      <c r="U61" s="4">
        <f t="shared" si="19"/>
        <v>9812244.030000001</v>
      </c>
      <c r="V61" s="5">
        <f t="shared" si="26"/>
        <v>0.8070980734888856</v>
      </c>
      <c r="W61" s="5">
        <f t="shared" si="39"/>
        <v>1.3344716551706148</v>
      </c>
      <c r="X61" s="5">
        <f t="shared" si="40"/>
        <v>0.31303342622811275</v>
      </c>
      <c r="Y61" s="51"/>
      <c r="Z61" s="12">
        <f t="shared" si="27"/>
        <v>2.4546031548876135</v>
      </c>
      <c r="AA61" s="14">
        <v>176830.927852349</v>
      </c>
      <c r="AB61" s="18">
        <f t="shared" si="28"/>
        <v>4340.497533880798</v>
      </c>
      <c r="AC61" s="19">
        <v>159.32602519335</v>
      </c>
      <c r="AD61" s="18">
        <f t="shared" si="29"/>
        <v>4181.171508687448</v>
      </c>
      <c r="AE61" s="21"/>
      <c r="AF61" s="2">
        <f t="shared" si="23"/>
        <v>562471778.5282117</v>
      </c>
      <c r="AG61" s="5">
        <f t="shared" si="30"/>
        <v>0.22247285602031971</v>
      </c>
      <c r="AH61" s="5">
        <f t="shared" si="31"/>
        <v>0.9484090053297558</v>
      </c>
      <c r="AI61" s="5">
        <f t="shared" si="32"/>
        <v>0.5736046008285509</v>
      </c>
      <c r="AJ61" s="5">
        <f t="shared" si="33"/>
        <v>1.7444864621786267</v>
      </c>
      <c r="AL61" s="14">
        <v>4149.259662358021</v>
      </c>
      <c r="AM61" s="13">
        <f t="shared" si="34"/>
        <v>191.2378715227769</v>
      </c>
      <c r="AN61" s="29">
        <f t="shared" si="35"/>
        <v>0.04608963696769379</v>
      </c>
      <c r="AO61" s="71"/>
      <c r="AP61" s="93">
        <v>5353579</v>
      </c>
      <c r="AQ61" s="93">
        <v>5554505</v>
      </c>
      <c r="AR61" s="16">
        <f t="shared" si="36"/>
        <v>200926</v>
      </c>
      <c r="AS61" s="73">
        <f t="shared" si="37"/>
        <v>0.03753115439222995</v>
      </c>
    </row>
    <row r="62" spans="1:45" ht="12.75">
      <c r="A62" s="1" t="s">
        <v>123</v>
      </c>
      <c r="B62" s="1" t="s">
        <v>124</v>
      </c>
      <c r="C62" s="2" t="s">
        <v>49</v>
      </c>
      <c r="D62" s="1"/>
      <c r="F62" s="67">
        <v>988474788</v>
      </c>
      <c r="G62" s="62">
        <v>68.76</v>
      </c>
      <c r="H62" s="10">
        <f t="shared" si="24"/>
        <v>0.6876000000000001</v>
      </c>
      <c r="I62" s="40">
        <v>2663265.35</v>
      </c>
      <c r="J62" s="40">
        <v>0</v>
      </c>
      <c r="K62" s="40">
        <v>0</v>
      </c>
      <c r="L62" s="40">
        <v>64005.36</v>
      </c>
      <c r="M62" s="48">
        <f t="shared" si="25"/>
        <v>2727270.71</v>
      </c>
      <c r="N62" s="40">
        <v>19349902.5</v>
      </c>
      <c r="O62" s="40">
        <v>0</v>
      </c>
      <c r="P62" s="40">
        <v>0</v>
      </c>
      <c r="Q62" s="4">
        <f t="shared" si="2"/>
        <v>19349902.5</v>
      </c>
      <c r="R62" s="40">
        <v>9010879.41</v>
      </c>
      <c r="S62" s="40">
        <v>49424</v>
      </c>
      <c r="T62" s="4">
        <f t="shared" si="38"/>
        <v>9060303.41</v>
      </c>
      <c r="U62" s="4">
        <f t="shared" si="19"/>
        <v>31137476.62</v>
      </c>
      <c r="V62" s="5">
        <f t="shared" si="26"/>
        <v>0.916594284446231</v>
      </c>
      <c r="W62" s="5">
        <f t="shared" si="39"/>
        <v>1.9575514454092482</v>
      </c>
      <c r="X62" s="5">
        <f t="shared" si="40"/>
        <v>0.27590695717370184</v>
      </c>
      <c r="Y62" s="51"/>
      <c r="Z62" s="12">
        <f t="shared" si="27"/>
        <v>3.150052687029181</v>
      </c>
      <c r="AA62" s="14">
        <v>207690.71105826396</v>
      </c>
      <c r="AB62" s="18">
        <f t="shared" si="28"/>
        <v>6542.366824400857</v>
      </c>
      <c r="AC62" s="19">
        <v>291.0622107465</v>
      </c>
      <c r="AD62" s="18">
        <f t="shared" si="29"/>
        <v>6251.304613654357</v>
      </c>
      <c r="AE62" s="21"/>
      <c r="AF62" s="2">
        <f t="shared" si="23"/>
        <v>1437572408.3769631</v>
      </c>
      <c r="AG62" s="5">
        <f t="shared" si="30"/>
        <v>0.1897136237526374</v>
      </c>
      <c r="AH62" s="5">
        <f t="shared" si="31"/>
        <v>1.3460123738633991</v>
      </c>
      <c r="AI62" s="5">
        <f t="shared" si="32"/>
        <v>0.6268122118574461</v>
      </c>
      <c r="AJ62" s="5">
        <f t="shared" si="33"/>
        <v>2.165976227601265</v>
      </c>
      <c r="AL62" s="14">
        <v>6232.512094286522</v>
      </c>
      <c r="AM62" s="13">
        <f t="shared" si="34"/>
        <v>309.8547301143344</v>
      </c>
      <c r="AN62" s="29">
        <f t="shared" si="35"/>
        <v>0.049715865035927474</v>
      </c>
      <c r="AO62" s="71"/>
      <c r="AP62" s="93">
        <v>12142378</v>
      </c>
      <c r="AQ62" s="93">
        <v>13119419</v>
      </c>
      <c r="AR62" s="16">
        <f t="shared" si="36"/>
        <v>977041</v>
      </c>
      <c r="AS62" s="73">
        <f t="shared" si="37"/>
        <v>0.08046537506903507</v>
      </c>
    </row>
    <row r="63" spans="1:45" ht="12.75">
      <c r="A63" s="1" t="s">
        <v>125</v>
      </c>
      <c r="B63" s="1" t="s">
        <v>126</v>
      </c>
      <c r="C63" s="2" t="s">
        <v>49</v>
      </c>
      <c r="D63" s="1"/>
      <c r="F63" s="67">
        <v>796546091</v>
      </c>
      <c r="G63" s="62">
        <v>71.1</v>
      </c>
      <c r="H63" s="10">
        <f t="shared" si="24"/>
        <v>0.711</v>
      </c>
      <c r="I63" s="40">
        <v>2092839.35</v>
      </c>
      <c r="J63" s="40">
        <v>0</v>
      </c>
      <c r="K63" s="40">
        <v>0</v>
      </c>
      <c r="L63" s="40">
        <v>49929.58</v>
      </c>
      <c r="M63" s="48">
        <f t="shared" si="25"/>
        <v>2142768.93</v>
      </c>
      <c r="N63" s="40">
        <v>15185244</v>
      </c>
      <c r="O63" s="40">
        <v>0</v>
      </c>
      <c r="P63" s="40">
        <v>0</v>
      </c>
      <c r="Q63" s="4">
        <f t="shared" si="2"/>
        <v>15185244</v>
      </c>
      <c r="R63" s="40">
        <v>9501917.38</v>
      </c>
      <c r="S63" s="40">
        <v>0</v>
      </c>
      <c r="T63" s="4">
        <f t="shared" si="38"/>
        <v>9501917.38</v>
      </c>
      <c r="U63" s="4">
        <f t="shared" si="19"/>
        <v>26829930.310000002</v>
      </c>
      <c r="V63" s="5">
        <f t="shared" si="26"/>
        <v>1.1928898386873135</v>
      </c>
      <c r="W63" s="5">
        <f t="shared" si="39"/>
        <v>1.9063861051575985</v>
      </c>
      <c r="X63" s="5">
        <f t="shared" si="40"/>
        <v>0.2690075256423548</v>
      </c>
      <c r="Y63" s="51"/>
      <c r="Z63" s="12">
        <f t="shared" si="27"/>
        <v>3.3682834694872668</v>
      </c>
      <c r="AA63" s="14">
        <v>176585.01208702658</v>
      </c>
      <c r="AB63" s="18">
        <f t="shared" si="28"/>
        <v>5947.883771719408</v>
      </c>
      <c r="AC63" s="19">
        <v>253.36451153790006</v>
      </c>
      <c r="AD63" s="18">
        <f t="shared" si="29"/>
        <v>5694.519260181508</v>
      </c>
      <c r="AE63" s="21"/>
      <c r="AF63" s="2">
        <f aca="true" t="shared" si="41" ref="AF63:AF75">F63/H63</f>
        <v>1120317990.1547117</v>
      </c>
      <c r="AG63" s="5">
        <f t="shared" si="30"/>
        <v>0.19126435073171427</v>
      </c>
      <c r="AH63" s="5">
        <f t="shared" si="31"/>
        <v>1.3554405207670526</v>
      </c>
      <c r="AI63" s="5">
        <f t="shared" si="32"/>
        <v>0.8481446753066798</v>
      </c>
      <c r="AJ63" s="5">
        <f t="shared" si="33"/>
        <v>2.3948495468054465</v>
      </c>
      <c r="AL63" s="14">
        <v>5522.238140049337</v>
      </c>
      <c r="AM63" s="13">
        <f t="shared" si="34"/>
        <v>425.64563167007145</v>
      </c>
      <c r="AN63" s="29">
        <f t="shared" si="35"/>
        <v>0.07707846363653355</v>
      </c>
      <c r="AO63" s="71"/>
      <c r="AP63" s="93">
        <v>15701583.52</v>
      </c>
      <c r="AQ63" s="93">
        <v>16387601.93</v>
      </c>
      <c r="AR63" s="16">
        <f t="shared" si="36"/>
        <v>686018.4100000001</v>
      </c>
      <c r="AS63" s="73">
        <f t="shared" si="37"/>
        <v>0.043691033399668226</v>
      </c>
    </row>
    <row r="64" spans="1:45" ht="12.75">
      <c r="A64" s="1" t="s">
        <v>127</v>
      </c>
      <c r="B64" s="1" t="s">
        <v>128</v>
      </c>
      <c r="C64" s="2" t="s">
        <v>49</v>
      </c>
      <c r="D64" s="1"/>
      <c r="E64" s="65"/>
      <c r="F64" s="67">
        <v>471610603</v>
      </c>
      <c r="G64" s="62">
        <v>67.84</v>
      </c>
      <c r="H64" s="10">
        <f t="shared" si="24"/>
        <v>0.6784</v>
      </c>
      <c r="I64" s="40">
        <v>1249414.98</v>
      </c>
      <c r="J64" s="40">
        <v>0</v>
      </c>
      <c r="K64" s="40">
        <v>0</v>
      </c>
      <c r="L64" s="40">
        <v>29938.33</v>
      </c>
      <c r="M64" s="48">
        <f t="shared" si="25"/>
        <v>1279353.31</v>
      </c>
      <c r="N64" s="40">
        <v>5484230.24</v>
      </c>
      <c r="O64" s="40">
        <v>3300492.55</v>
      </c>
      <c r="P64" s="40">
        <v>0</v>
      </c>
      <c r="Q64" s="4">
        <f t="shared" si="2"/>
        <v>8784722.79</v>
      </c>
      <c r="R64" s="40">
        <v>3829074.41</v>
      </c>
      <c r="S64" s="40">
        <v>0</v>
      </c>
      <c r="T64" s="4">
        <f t="shared" si="38"/>
        <v>3829074.41</v>
      </c>
      <c r="U64" s="4">
        <f t="shared" si="19"/>
        <v>13893150.51</v>
      </c>
      <c r="V64" s="5">
        <f t="shared" si="26"/>
        <v>0.8119144026115123</v>
      </c>
      <c r="W64" s="5">
        <f t="shared" si="39"/>
        <v>1.8627068039010986</v>
      </c>
      <c r="X64" s="5">
        <f t="shared" si="40"/>
        <v>0.27127322877429033</v>
      </c>
      <c r="Y64" s="51"/>
      <c r="Z64" s="12">
        <f t="shared" si="27"/>
        <v>2.945894435286901</v>
      </c>
      <c r="AA64" s="14">
        <v>219783.60309641098</v>
      </c>
      <c r="AB64" s="18">
        <f t="shared" si="28"/>
        <v>6474.592933290221</v>
      </c>
      <c r="AC64" s="19">
        <v>252.4912150311</v>
      </c>
      <c r="AD64" s="18">
        <f t="shared" si="29"/>
        <v>6222.10171825912</v>
      </c>
      <c r="AE64" s="21"/>
      <c r="AF64" s="2">
        <f t="shared" si="41"/>
        <v>695180723.7617924</v>
      </c>
      <c r="AG64" s="5">
        <f t="shared" si="30"/>
        <v>0.18403175840047856</v>
      </c>
      <c r="AH64" s="5">
        <f t="shared" si="31"/>
        <v>1.2636602957665053</v>
      </c>
      <c r="AI64" s="5">
        <f t="shared" si="32"/>
        <v>0.5508027307316499</v>
      </c>
      <c r="AJ64" s="5">
        <f t="shared" si="33"/>
        <v>1.9984947848986339</v>
      </c>
      <c r="AL64" s="14">
        <v>5905.766413356373</v>
      </c>
      <c r="AM64" s="13">
        <f t="shared" si="34"/>
        <v>568.8265199338475</v>
      </c>
      <c r="AN64" s="29">
        <f t="shared" si="35"/>
        <v>0.09631713822060417</v>
      </c>
      <c r="AO64" s="71"/>
      <c r="AP64" s="93">
        <v>5996029.63</v>
      </c>
      <c r="AQ64" s="93">
        <v>5997684.970000001</v>
      </c>
      <c r="AR64" s="16">
        <f t="shared" si="36"/>
        <v>1655.3400000007823</v>
      </c>
      <c r="AS64" s="73">
        <f t="shared" si="37"/>
        <v>0.0002760726851179323</v>
      </c>
    </row>
    <row r="65" spans="1:45" ht="12.75">
      <c r="A65" s="1" t="s">
        <v>129</v>
      </c>
      <c r="B65" s="1" t="s">
        <v>130</v>
      </c>
      <c r="C65" s="2" t="s">
        <v>49</v>
      </c>
      <c r="D65" s="1"/>
      <c r="E65" s="65"/>
      <c r="F65" s="67">
        <v>696938279</v>
      </c>
      <c r="G65" s="62">
        <v>71.97</v>
      </c>
      <c r="H65" s="10">
        <f t="shared" si="24"/>
        <v>0.7197</v>
      </c>
      <c r="I65" s="40">
        <v>1868096.57</v>
      </c>
      <c r="J65" s="40">
        <v>0</v>
      </c>
      <c r="K65" s="40">
        <v>0</v>
      </c>
      <c r="L65" s="40">
        <v>44692.3</v>
      </c>
      <c r="M65" s="48">
        <f t="shared" si="25"/>
        <v>1912788.87</v>
      </c>
      <c r="N65" s="40">
        <v>6203757</v>
      </c>
      <c r="O65" s="40">
        <v>5428957.48</v>
      </c>
      <c r="P65" s="40">
        <v>0</v>
      </c>
      <c r="Q65" s="4">
        <f t="shared" si="2"/>
        <v>11632714.48</v>
      </c>
      <c r="R65" s="40">
        <v>4448627.04</v>
      </c>
      <c r="S65" s="40">
        <v>69694</v>
      </c>
      <c r="T65" s="4">
        <f t="shared" si="38"/>
        <v>4518321.04</v>
      </c>
      <c r="U65" s="4">
        <f t="shared" si="19"/>
        <v>18063824.39</v>
      </c>
      <c r="V65" s="5">
        <f t="shared" si="26"/>
        <v>0.6483100693626845</v>
      </c>
      <c r="W65" s="5">
        <f t="shared" si="39"/>
        <v>1.6691168831608976</v>
      </c>
      <c r="X65" s="5">
        <f t="shared" si="40"/>
        <v>0.27445599239355317</v>
      </c>
      <c r="Y65" s="51"/>
      <c r="Z65" s="12">
        <f t="shared" si="27"/>
        <v>2.5918829449171352</v>
      </c>
      <c r="AA65" s="14">
        <v>350259.34523809527</v>
      </c>
      <c r="AB65" s="18">
        <f t="shared" si="28"/>
        <v>9078.31223220462</v>
      </c>
      <c r="AC65" s="19">
        <v>254.06189624835005</v>
      </c>
      <c r="AD65" s="18">
        <f t="shared" si="29"/>
        <v>8824.25033595627</v>
      </c>
      <c r="AE65" s="21"/>
      <c r="AF65" s="2">
        <f t="shared" si="41"/>
        <v>968373320.8281229</v>
      </c>
      <c r="AG65" s="5">
        <f t="shared" si="30"/>
        <v>0.19752597772564018</v>
      </c>
      <c r="AH65" s="5">
        <f t="shared" si="31"/>
        <v>1.2012634208108979</v>
      </c>
      <c r="AI65" s="5">
        <f t="shared" si="32"/>
        <v>0.4593917391482525</v>
      </c>
      <c r="AJ65" s="5">
        <f t="shared" si="33"/>
        <v>1.8653781554568623</v>
      </c>
      <c r="AL65" s="14">
        <v>8249.774959102377</v>
      </c>
      <c r="AM65" s="13">
        <f t="shared" si="34"/>
        <v>828.5372731022435</v>
      </c>
      <c r="AN65" s="29">
        <f t="shared" si="35"/>
        <v>0.10043149991480411</v>
      </c>
      <c r="AO65" s="71"/>
      <c r="AP65" s="93">
        <v>6103083.54</v>
      </c>
      <c r="AQ65" s="93">
        <v>6215681.640000001</v>
      </c>
      <c r="AR65" s="16">
        <f t="shared" si="36"/>
        <v>112598.10000000056</v>
      </c>
      <c r="AS65" s="73">
        <f t="shared" si="37"/>
        <v>0.018449378787300783</v>
      </c>
    </row>
    <row r="66" spans="1:45" ht="12.75">
      <c r="A66" s="1" t="s">
        <v>131</v>
      </c>
      <c r="B66" s="1" t="s">
        <v>132</v>
      </c>
      <c r="C66" s="2" t="s">
        <v>49</v>
      </c>
      <c r="D66" s="1"/>
      <c r="F66" s="67">
        <v>1176505001</v>
      </c>
      <c r="G66" s="62">
        <v>62.83</v>
      </c>
      <c r="H66" s="10">
        <f aca="true" t="shared" si="42" ref="H66:H97">G66/100</f>
        <v>0.6283</v>
      </c>
      <c r="I66" s="40">
        <v>3531941.98</v>
      </c>
      <c r="J66" s="40">
        <v>0</v>
      </c>
      <c r="K66" s="40">
        <v>0</v>
      </c>
      <c r="L66" s="40">
        <v>84425.27</v>
      </c>
      <c r="M66" s="48">
        <f aca="true" t="shared" si="43" ref="M66:M97">SUM(I66:L66)</f>
        <v>3616367.25</v>
      </c>
      <c r="N66" s="40">
        <v>17486433</v>
      </c>
      <c r="O66" s="40">
        <v>7550671.27</v>
      </c>
      <c r="P66" s="40">
        <v>0</v>
      </c>
      <c r="Q66" s="4">
        <f aca="true" t="shared" si="44" ref="Q66:Q129">SUM(N66:P66)</f>
        <v>25037104.27</v>
      </c>
      <c r="R66" s="40">
        <v>7861718</v>
      </c>
      <c r="S66" s="40">
        <v>0</v>
      </c>
      <c r="T66" s="4">
        <f t="shared" si="38"/>
        <v>7861718</v>
      </c>
      <c r="U66" s="4">
        <f aca="true" t="shared" si="45" ref="U66:U97">M66+Q66+T66</f>
        <v>36515189.519999996</v>
      </c>
      <c r="V66" s="5">
        <f aca="true" t="shared" si="46" ref="V66:V129">(T66/F66)*100</f>
        <v>0.6682264838073562</v>
      </c>
      <c r="W66" s="5">
        <f t="shared" si="5"/>
        <v>2.128091614461399</v>
      </c>
      <c r="X66" s="5">
        <f t="shared" si="6"/>
        <v>0.30738222505864216</v>
      </c>
      <c r="Y66" s="51"/>
      <c r="Z66" s="12">
        <f aca="true" t="shared" si="47" ref="Z66:Z129">((U66/F66)*100)-Y66</f>
        <v>3.103700323327397</v>
      </c>
      <c r="AA66" s="14">
        <v>213339.70319634702</v>
      </c>
      <c r="AB66" s="18">
        <f aca="true" t="shared" si="48" ref="AB66:AB97">(AA66/100)*Z66</f>
        <v>6621.425057890731</v>
      </c>
      <c r="AC66" s="19">
        <v>302.814194988375</v>
      </c>
      <c r="AD66" s="18">
        <f>AB66-AC66</f>
        <v>6318.6108629023565</v>
      </c>
      <c r="AE66" s="21"/>
      <c r="AF66" s="2">
        <f t="shared" si="41"/>
        <v>1872521090.2435143</v>
      </c>
      <c r="AG66" s="5">
        <f aca="true" t="shared" si="49" ref="AG66:AG129">(M66/AF66)*100</f>
        <v>0.19312825200434486</v>
      </c>
      <c r="AH66" s="5">
        <f aca="true" t="shared" si="50" ref="AH66:AH129">(Q66/AF66)*100</f>
        <v>1.337079961366097</v>
      </c>
      <c r="AI66" s="5">
        <f aca="true" t="shared" si="51" ref="AI66:AI129">(R66/AF66)*100</f>
        <v>0.41984669977616185</v>
      </c>
      <c r="AJ66" s="5">
        <f aca="true" t="shared" si="52" ref="AJ66:AJ129">(U66/AF66)*100</f>
        <v>1.9500549131466034</v>
      </c>
      <c r="AL66" s="14">
        <v>6102.92091039982</v>
      </c>
      <c r="AM66" s="13">
        <f aca="true" t="shared" si="53" ref="AM66:AM129">AB66-AL66</f>
        <v>518.5041474909112</v>
      </c>
      <c r="AN66" s="29">
        <f>AM66/AL66</f>
        <v>0.08495999786058878</v>
      </c>
      <c r="AO66" s="71"/>
      <c r="AP66" s="93">
        <v>12327637</v>
      </c>
      <c r="AQ66" s="93">
        <v>12581815</v>
      </c>
      <c r="AR66" s="16">
        <f aca="true" t="shared" si="54" ref="AR66:AR97">AQ66-AP66</f>
        <v>254178</v>
      </c>
      <c r="AS66" s="73">
        <f aca="true" t="shared" si="55" ref="AS66:AS97">AR66/AP66</f>
        <v>0.020618550010841494</v>
      </c>
    </row>
    <row r="67" spans="1:45" ht="12.75">
      <c r="A67" s="1" t="s">
        <v>133</v>
      </c>
      <c r="B67" s="1" t="s">
        <v>134</v>
      </c>
      <c r="C67" s="2" t="s">
        <v>49</v>
      </c>
      <c r="D67" s="1"/>
      <c r="F67" s="67">
        <v>1146195128</v>
      </c>
      <c r="G67" s="62">
        <v>93.85</v>
      </c>
      <c r="H67" s="10">
        <f t="shared" si="42"/>
        <v>0.9384999999999999</v>
      </c>
      <c r="I67" s="40">
        <v>2329859.9</v>
      </c>
      <c r="J67" s="40">
        <v>0</v>
      </c>
      <c r="K67" s="40">
        <v>0</v>
      </c>
      <c r="L67" s="40">
        <v>55734.65</v>
      </c>
      <c r="M67" s="48">
        <f t="shared" si="43"/>
        <v>2385594.55</v>
      </c>
      <c r="N67" s="40">
        <v>8845647</v>
      </c>
      <c r="O67" s="40">
        <v>6203641.17</v>
      </c>
      <c r="P67" s="40">
        <v>0</v>
      </c>
      <c r="Q67" s="4">
        <f t="shared" si="44"/>
        <v>15049288.17</v>
      </c>
      <c r="R67" s="40">
        <v>2234882</v>
      </c>
      <c r="S67" s="40">
        <v>114620</v>
      </c>
      <c r="T67" s="4">
        <f aca="true" t="shared" si="56" ref="T67:T98">R67+S67</f>
        <v>2349502</v>
      </c>
      <c r="U67" s="4">
        <f t="shared" si="45"/>
        <v>19784384.72</v>
      </c>
      <c r="V67" s="5">
        <f t="shared" si="46"/>
        <v>0.20498272437256426</v>
      </c>
      <c r="W67" s="5">
        <f t="shared" si="5"/>
        <v>1.3129778518828252</v>
      </c>
      <c r="X67" s="5">
        <f t="shared" si="6"/>
        <v>0.20813162538586535</v>
      </c>
      <c r="Y67" s="51"/>
      <c r="Z67" s="12">
        <f t="shared" si="47"/>
        <v>1.726092201641255</v>
      </c>
      <c r="AA67" s="14">
        <v>567112.048192771</v>
      </c>
      <c r="AB67" s="18">
        <f t="shared" si="48"/>
        <v>9788.876838423415</v>
      </c>
      <c r="AC67" s="19">
        <v>247.5881096436</v>
      </c>
      <c r="AD67" s="18">
        <f aca="true" t="shared" si="57" ref="AD67:AD130">AB67-AC67</f>
        <v>9541.288728779815</v>
      </c>
      <c r="AE67" s="21"/>
      <c r="AF67" s="2">
        <f t="shared" si="41"/>
        <v>1221305410.7618542</v>
      </c>
      <c r="AG67" s="5">
        <f t="shared" si="49"/>
        <v>0.1953315304246346</v>
      </c>
      <c r="AH67" s="5">
        <f t="shared" si="50"/>
        <v>1.2322297139920315</v>
      </c>
      <c r="AI67" s="5">
        <f t="shared" si="51"/>
        <v>0.1829912469319098</v>
      </c>
      <c r="AJ67" s="5">
        <f t="shared" si="52"/>
        <v>1.6199375312403175</v>
      </c>
      <c r="AL67" s="14">
        <v>8655.642069247026</v>
      </c>
      <c r="AM67" s="13">
        <f t="shared" si="53"/>
        <v>1133.2347691763898</v>
      </c>
      <c r="AN67" s="29">
        <f aca="true" t="shared" si="58" ref="AN67:AN130">AM67/AL67</f>
        <v>0.13092440284732945</v>
      </c>
      <c r="AO67" s="71"/>
      <c r="AP67" s="93">
        <v>5812734</v>
      </c>
      <c r="AQ67" s="93">
        <v>6048475</v>
      </c>
      <c r="AR67" s="16">
        <f t="shared" si="54"/>
        <v>235741</v>
      </c>
      <c r="AS67" s="73">
        <f t="shared" si="55"/>
        <v>0.040555958693447865</v>
      </c>
    </row>
    <row r="68" spans="1:45" ht="12.75">
      <c r="A68" s="1" t="s">
        <v>135</v>
      </c>
      <c r="B68" s="1" t="s">
        <v>136</v>
      </c>
      <c r="C68" s="2" t="s">
        <v>49</v>
      </c>
      <c r="D68" s="1"/>
      <c r="F68" s="67">
        <v>834087061</v>
      </c>
      <c r="G68" s="62">
        <v>61.63</v>
      </c>
      <c r="H68" s="10">
        <f t="shared" si="42"/>
        <v>0.6163000000000001</v>
      </c>
      <c r="I68" s="40">
        <v>2623915.69</v>
      </c>
      <c r="J68" s="40">
        <v>0</v>
      </c>
      <c r="K68" s="40">
        <v>0</v>
      </c>
      <c r="L68" s="40">
        <v>62688.8</v>
      </c>
      <c r="M68" s="48">
        <f t="shared" si="43"/>
        <v>2686604.4899999998</v>
      </c>
      <c r="N68" s="40">
        <v>7753155</v>
      </c>
      <c r="O68" s="40">
        <v>9711919.52</v>
      </c>
      <c r="P68" s="40">
        <v>0</v>
      </c>
      <c r="Q68" s="4">
        <f t="shared" si="44"/>
        <v>17465074.52</v>
      </c>
      <c r="R68" s="40">
        <v>6806655.45</v>
      </c>
      <c r="S68" s="40">
        <v>0</v>
      </c>
      <c r="T68" s="4">
        <f t="shared" si="56"/>
        <v>6806655.45</v>
      </c>
      <c r="U68" s="4">
        <f t="shared" si="45"/>
        <v>26958334.459999997</v>
      </c>
      <c r="V68" s="5">
        <f t="shared" si="46"/>
        <v>0.8160605491037584</v>
      </c>
      <c r="W68" s="5">
        <f t="shared" si="5"/>
        <v>2.093915052352071</v>
      </c>
      <c r="X68" s="5">
        <f t="shared" si="6"/>
        <v>0.3221012068906797</v>
      </c>
      <c r="Y68" s="51"/>
      <c r="Z68" s="12">
        <f t="shared" si="47"/>
        <v>3.232076808346509</v>
      </c>
      <c r="AA68" s="14">
        <v>274869.04130352405</v>
      </c>
      <c r="AB68" s="18">
        <f t="shared" si="48"/>
        <v>8883.978537295587</v>
      </c>
      <c r="AC68" s="19">
        <v>257.47580759264997</v>
      </c>
      <c r="AD68" s="18">
        <f t="shared" si="57"/>
        <v>8626.502729702937</v>
      </c>
      <c r="AE68" s="21"/>
      <c r="AF68" s="2">
        <f t="shared" si="41"/>
        <v>1353378323.8682458</v>
      </c>
      <c r="AG68" s="5">
        <f t="shared" si="49"/>
        <v>0.19851097380672594</v>
      </c>
      <c r="AH68" s="5">
        <f t="shared" si="50"/>
        <v>1.2904798467645815</v>
      </c>
      <c r="AI68" s="5">
        <f t="shared" si="51"/>
        <v>0.5029381164126464</v>
      </c>
      <c r="AJ68" s="5">
        <f t="shared" si="52"/>
        <v>1.9919289369839535</v>
      </c>
      <c r="AL68" s="14">
        <v>8444.766426844459</v>
      </c>
      <c r="AM68" s="13">
        <f t="shared" si="53"/>
        <v>439.21211045112796</v>
      </c>
      <c r="AN68" s="29">
        <f t="shared" si="58"/>
        <v>0.05200997733400278</v>
      </c>
      <c r="AO68" s="71"/>
      <c r="AP68" s="93">
        <v>10212585.29</v>
      </c>
      <c r="AQ68" s="93">
        <v>10479163.22</v>
      </c>
      <c r="AR68" s="16">
        <f t="shared" si="54"/>
        <v>266577.93000000156</v>
      </c>
      <c r="AS68" s="73">
        <f t="shared" si="55"/>
        <v>0.026102884081764335</v>
      </c>
    </row>
    <row r="69" spans="1:45" ht="12.75">
      <c r="A69" s="1" t="s">
        <v>137</v>
      </c>
      <c r="B69" s="1" t="s">
        <v>138</v>
      </c>
      <c r="C69" s="2" t="s">
        <v>49</v>
      </c>
      <c r="D69" s="1"/>
      <c r="F69" s="67">
        <v>894355836</v>
      </c>
      <c r="G69" s="62">
        <v>62.26</v>
      </c>
      <c r="H69" s="10">
        <f t="shared" si="42"/>
        <v>0.6225999999999999</v>
      </c>
      <c r="I69" s="40">
        <v>2720179.23</v>
      </c>
      <c r="J69" s="40">
        <v>0</v>
      </c>
      <c r="K69" s="40">
        <v>0</v>
      </c>
      <c r="L69" s="40">
        <v>65000.93</v>
      </c>
      <c r="M69" s="48">
        <f t="shared" si="43"/>
        <v>2785180.16</v>
      </c>
      <c r="N69" s="40">
        <v>14364812</v>
      </c>
      <c r="O69" s="40">
        <v>0</v>
      </c>
      <c r="P69" s="40">
        <v>0</v>
      </c>
      <c r="Q69" s="4">
        <f t="shared" si="44"/>
        <v>14364812</v>
      </c>
      <c r="R69" s="40">
        <v>8421850.12</v>
      </c>
      <c r="S69" s="40">
        <v>0</v>
      </c>
      <c r="T69" s="4">
        <f t="shared" si="56"/>
        <v>8421850.12</v>
      </c>
      <c r="U69" s="4">
        <f t="shared" si="45"/>
        <v>25571842.28</v>
      </c>
      <c r="V69" s="5">
        <f t="shared" si="46"/>
        <v>0.9416665918642252</v>
      </c>
      <c r="W69" s="5">
        <f t="shared" si="5"/>
        <v>1.6061629411674125</v>
      </c>
      <c r="X69" s="5">
        <f t="shared" si="6"/>
        <v>0.31141745241543883</v>
      </c>
      <c r="Y69" s="51"/>
      <c r="Z69" s="12">
        <f t="shared" si="47"/>
        <v>2.8592469854470766</v>
      </c>
      <c r="AA69" s="14">
        <v>222312.98093007694</v>
      </c>
      <c r="AB69" s="18">
        <f t="shared" si="48"/>
        <v>6356.47720550076</v>
      </c>
      <c r="AC69" s="19">
        <v>261.42367930110004</v>
      </c>
      <c r="AD69" s="18">
        <f t="shared" si="57"/>
        <v>6095.053526199659</v>
      </c>
      <c r="AE69" s="21"/>
      <c r="AF69" s="2">
        <f t="shared" si="41"/>
        <v>1436485441.6961133</v>
      </c>
      <c r="AG69" s="5">
        <f t="shared" si="49"/>
        <v>0.19388850587385217</v>
      </c>
      <c r="AH69" s="5">
        <f t="shared" si="50"/>
        <v>0.9999970471708308</v>
      </c>
      <c r="AI69" s="5">
        <f t="shared" si="51"/>
        <v>0.5862816200946664</v>
      </c>
      <c r="AJ69" s="5">
        <f t="shared" si="52"/>
        <v>1.7801671731393496</v>
      </c>
      <c r="AL69" s="14">
        <v>6115.382815767469</v>
      </c>
      <c r="AM69" s="13">
        <f t="shared" si="53"/>
        <v>241.09438973329088</v>
      </c>
      <c r="AN69" s="29">
        <f t="shared" si="58"/>
        <v>0.03942425143225216</v>
      </c>
      <c r="AO69" s="71"/>
      <c r="AP69" s="93">
        <v>12663408.93</v>
      </c>
      <c r="AQ69" s="93">
        <v>13411942.75</v>
      </c>
      <c r="AR69" s="16">
        <f t="shared" si="54"/>
        <v>748533.8200000003</v>
      </c>
      <c r="AS69" s="73">
        <f t="shared" si="55"/>
        <v>0.059109977742778326</v>
      </c>
    </row>
    <row r="70" spans="1:45" ht="12.75">
      <c r="A70" s="1" t="s">
        <v>139</v>
      </c>
      <c r="B70" s="1" t="s">
        <v>140</v>
      </c>
      <c r="C70" s="2" t="s">
        <v>49</v>
      </c>
      <c r="D70" s="1"/>
      <c r="F70" s="67">
        <v>3460466493</v>
      </c>
      <c r="G70" s="62">
        <v>55.18</v>
      </c>
      <c r="H70" s="10">
        <f t="shared" si="42"/>
        <v>0.5518</v>
      </c>
      <c r="I70" s="40">
        <v>11227008.790000001</v>
      </c>
      <c r="J70" s="40">
        <v>0</v>
      </c>
      <c r="K70" s="40">
        <v>0</v>
      </c>
      <c r="L70" s="40">
        <v>267731.46</v>
      </c>
      <c r="M70" s="48">
        <f t="shared" si="43"/>
        <v>11494740.250000002</v>
      </c>
      <c r="N70" s="40">
        <v>49678192.5</v>
      </c>
      <c r="O70" s="40">
        <v>0</v>
      </c>
      <c r="P70" s="40">
        <v>0</v>
      </c>
      <c r="Q70" s="4">
        <f t="shared" si="44"/>
        <v>49678192.5</v>
      </c>
      <c r="R70" s="40">
        <v>23113843.03</v>
      </c>
      <c r="S70" s="40">
        <v>0</v>
      </c>
      <c r="T70" s="4">
        <f t="shared" si="56"/>
        <v>23113843.03</v>
      </c>
      <c r="U70" s="4">
        <f t="shared" si="45"/>
        <v>84286775.78</v>
      </c>
      <c r="V70" s="5">
        <f t="shared" si="46"/>
        <v>0.6679400906425711</v>
      </c>
      <c r="W70" s="5">
        <f t="shared" si="5"/>
        <v>1.4355923572874196</v>
      </c>
      <c r="X70" s="5">
        <f t="shared" si="6"/>
        <v>0.33217314120082136</v>
      </c>
      <c r="Y70" s="51"/>
      <c r="Z70" s="12">
        <f t="shared" si="47"/>
        <v>2.435705589130812</v>
      </c>
      <c r="AA70" s="14">
        <v>226267.5746882793</v>
      </c>
      <c r="AB70" s="18">
        <f t="shared" si="48"/>
        <v>5511.211963073154</v>
      </c>
      <c r="AC70" s="19">
        <v>194.25533547555005</v>
      </c>
      <c r="AD70" s="18">
        <f t="shared" si="57"/>
        <v>5316.956627597604</v>
      </c>
      <c r="AE70" s="21"/>
      <c r="AF70" s="2">
        <f t="shared" si="41"/>
        <v>6271233223.994202</v>
      </c>
      <c r="AG70" s="5">
        <f t="shared" si="49"/>
        <v>0.18329313931461322</v>
      </c>
      <c r="AH70" s="5">
        <f t="shared" si="50"/>
        <v>0.792159862751198</v>
      </c>
      <c r="AI70" s="5">
        <f t="shared" si="51"/>
        <v>0.36856934201657066</v>
      </c>
      <c r="AJ70" s="5">
        <f t="shared" si="52"/>
        <v>1.344022344082382</v>
      </c>
      <c r="AL70" s="14">
        <v>5173.084990053176</v>
      </c>
      <c r="AM70" s="13">
        <f t="shared" si="53"/>
        <v>338.1269730199783</v>
      </c>
      <c r="AN70" s="29">
        <f t="shared" si="58"/>
        <v>0.0653627330055721</v>
      </c>
      <c r="AO70" s="71"/>
      <c r="AP70" s="93">
        <v>34245518.33</v>
      </c>
      <c r="AQ70" s="93">
        <v>38049122.43</v>
      </c>
      <c r="AR70" s="16">
        <f t="shared" si="54"/>
        <v>3803604.1000000015</v>
      </c>
      <c r="AS70" s="73">
        <f t="shared" si="55"/>
        <v>0.11106866782822036</v>
      </c>
    </row>
    <row r="71" spans="1:45" ht="12.75">
      <c r="A71" s="1" t="s">
        <v>141</v>
      </c>
      <c r="B71" s="1" t="s">
        <v>142</v>
      </c>
      <c r="C71" s="2" t="s">
        <v>49</v>
      </c>
      <c r="D71" s="1"/>
      <c r="F71" s="67">
        <v>941937069</v>
      </c>
      <c r="G71" s="62">
        <v>68.53</v>
      </c>
      <c r="H71" s="10">
        <f t="shared" si="42"/>
        <v>0.6853</v>
      </c>
      <c r="I71" s="40">
        <v>2670633.32</v>
      </c>
      <c r="J71" s="40">
        <v>0</v>
      </c>
      <c r="K71" s="40">
        <v>0</v>
      </c>
      <c r="L71" s="40">
        <v>63690.67</v>
      </c>
      <c r="M71" s="48">
        <f t="shared" si="43"/>
        <v>2734323.9899999998</v>
      </c>
      <c r="N71" s="40">
        <v>14163337.5</v>
      </c>
      <c r="O71" s="40">
        <v>0</v>
      </c>
      <c r="P71" s="40">
        <v>0</v>
      </c>
      <c r="Q71" s="4">
        <f t="shared" si="44"/>
        <v>14163337.5</v>
      </c>
      <c r="R71" s="40">
        <v>6284985.33</v>
      </c>
      <c r="S71" s="40">
        <v>0</v>
      </c>
      <c r="T71" s="4">
        <f t="shared" si="56"/>
        <v>6284985.33</v>
      </c>
      <c r="U71" s="4">
        <f t="shared" si="45"/>
        <v>23182646.82</v>
      </c>
      <c r="V71" s="5">
        <f t="shared" si="46"/>
        <v>0.6672404703928262</v>
      </c>
      <c r="W71" s="5">
        <f t="shared" si="5"/>
        <v>1.5036394644746698</v>
      </c>
      <c r="X71" s="5">
        <f t="shared" si="6"/>
        <v>0.2902873323483142</v>
      </c>
      <c r="Y71" s="51"/>
      <c r="Z71" s="12">
        <f t="shared" si="47"/>
        <v>2.46116726721581</v>
      </c>
      <c r="AA71" s="14">
        <v>264760.77287066245</v>
      </c>
      <c r="AB71" s="18">
        <f t="shared" si="48"/>
        <v>6516.205478320341</v>
      </c>
      <c r="AC71" s="19">
        <v>215.63793744480003</v>
      </c>
      <c r="AD71" s="18">
        <f t="shared" si="57"/>
        <v>6300.567540875541</v>
      </c>
      <c r="AE71" s="21"/>
      <c r="AF71" s="2">
        <f t="shared" si="41"/>
        <v>1374488645.8485334</v>
      </c>
      <c r="AG71" s="5">
        <f t="shared" si="49"/>
        <v>0.19893390885829973</v>
      </c>
      <c r="AH71" s="5">
        <f t="shared" si="50"/>
        <v>1.0304441250044913</v>
      </c>
      <c r="AI71" s="5">
        <f t="shared" si="51"/>
        <v>0.4572598943602038</v>
      </c>
      <c r="AJ71" s="5">
        <f t="shared" si="52"/>
        <v>1.6866379282229949</v>
      </c>
      <c r="AL71" s="14">
        <v>6025.158737148766</v>
      </c>
      <c r="AM71" s="13">
        <f t="shared" si="53"/>
        <v>491.0467411715754</v>
      </c>
      <c r="AN71" s="29">
        <f t="shared" si="58"/>
        <v>0.08149938658777132</v>
      </c>
      <c r="AO71" s="71"/>
      <c r="AP71" s="93">
        <v>9901426.11</v>
      </c>
      <c r="AQ71" s="93">
        <v>9675546.23</v>
      </c>
      <c r="AR71" s="16">
        <f t="shared" si="54"/>
        <v>-225879.87999999896</v>
      </c>
      <c r="AS71" s="73">
        <f t="shared" si="55"/>
        <v>-0.022812863267430775</v>
      </c>
    </row>
    <row r="72" spans="1:45" ht="12.75">
      <c r="A72" s="1" t="s">
        <v>143</v>
      </c>
      <c r="B72" s="1" t="s">
        <v>144</v>
      </c>
      <c r="C72" s="2" t="s">
        <v>49</v>
      </c>
      <c r="D72" s="1"/>
      <c r="E72" s="1" t="s">
        <v>1191</v>
      </c>
      <c r="F72" s="67">
        <v>2699432309</v>
      </c>
      <c r="G72" s="62">
        <v>107.28</v>
      </c>
      <c r="H72" s="10">
        <f t="shared" si="42"/>
        <v>1.0728</v>
      </c>
      <c r="I72" s="40">
        <v>4763795.09</v>
      </c>
      <c r="J72" s="40">
        <v>0</v>
      </c>
      <c r="K72" s="40">
        <v>0</v>
      </c>
      <c r="L72" s="40">
        <v>113893.19</v>
      </c>
      <c r="M72" s="48">
        <f t="shared" si="43"/>
        <v>4877688.28</v>
      </c>
      <c r="N72" s="40">
        <v>32804207.83</v>
      </c>
      <c r="O72" s="40">
        <v>0</v>
      </c>
      <c r="P72" s="40">
        <v>0</v>
      </c>
      <c r="Q72" s="4">
        <f t="shared" si="44"/>
        <v>32804207.83</v>
      </c>
      <c r="R72" s="40">
        <v>11041252.88</v>
      </c>
      <c r="S72" s="40">
        <v>0</v>
      </c>
      <c r="T72" s="4">
        <f t="shared" si="56"/>
        <v>11041252.88</v>
      </c>
      <c r="U72" s="4">
        <f t="shared" si="45"/>
        <v>48723148.99</v>
      </c>
      <c r="V72" s="5">
        <f t="shared" si="46"/>
        <v>0.409021291002115</v>
      </c>
      <c r="W72" s="5">
        <f t="shared" si="5"/>
        <v>1.2152261688737163</v>
      </c>
      <c r="X72" s="5">
        <f t="shared" si="6"/>
        <v>0.18069311327932247</v>
      </c>
      <c r="Y72" s="51"/>
      <c r="Z72" s="12">
        <f t="shared" si="47"/>
        <v>1.804940573155154</v>
      </c>
      <c r="AA72" s="14">
        <v>415363.6743630573</v>
      </c>
      <c r="AB72" s="18">
        <f t="shared" si="48"/>
        <v>7497.067484726874</v>
      </c>
      <c r="AC72" s="19">
        <v>271.178196532875</v>
      </c>
      <c r="AD72" s="18">
        <f t="shared" si="57"/>
        <v>7225.889288193999</v>
      </c>
      <c r="AE72" s="21"/>
      <c r="AF72" s="2">
        <f t="shared" si="41"/>
        <v>2516249355.891126</v>
      </c>
      <c r="AG72" s="5">
        <f t="shared" si="49"/>
        <v>0.19384757192605712</v>
      </c>
      <c r="AH72" s="5">
        <f t="shared" si="50"/>
        <v>1.303694633967723</v>
      </c>
      <c r="AI72" s="5">
        <f t="shared" si="51"/>
        <v>0.4387980409870689</v>
      </c>
      <c r="AJ72" s="5">
        <f t="shared" si="52"/>
        <v>1.936340246880849</v>
      </c>
      <c r="AL72" s="14">
        <v>6899.240034665635</v>
      </c>
      <c r="AM72" s="13">
        <f t="shared" si="53"/>
        <v>597.8274500612388</v>
      </c>
      <c r="AN72" s="29">
        <f t="shared" si="58"/>
        <v>0.08665120318432462</v>
      </c>
      <c r="AO72" s="71"/>
      <c r="AP72" s="93">
        <v>18616948.63</v>
      </c>
      <c r="AQ72" s="93">
        <v>16806896.69</v>
      </c>
      <c r="AR72" s="16">
        <f t="shared" si="54"/>
        <v>-1810051.9399999976</v>
      </c>
      <c r="AS72" s="73">
        <f t="shared" si="55"/>
        <v>-0.09722602645436841</v>
      </c>
    </row>
    <row r="73" spans="1:45" ht="12.75">
      <c r="A73" s="1" t="s">
        <v>145</v>
      </c>
      <c r="B73" s="1" t="s">
        <v>146</v>
      </c>
      <c r="C73" s="2" t="s">
        <v>49</v>
      </c>
      <c r="D73" s="3" t="s">
        <v>54</v>
      </c>
      <c r="F73" s="67">
        <v>807854885</v>
      </c>
      <c r="G73" s="62">
        <v>57.34</v>
      </c>
      <c r="H73" s="10">
        <f t="shared" si="42"/>
        <v>0.5734</v>
      </c>
      <c r="I73" s="40">
        <v>2458617.49</v>
      </c>
      <c r="J73" s="40">
        <v>0</v>
      </c>
      <c r="K73" s="40">
        <v>0</v>
      </c>
      <c r="L73" s="40">
        <v>58971.86</v>
      </c>
      <c r="M73" s="48">
        <f t="shared" si="43"/>
        <v>2517589.35</v>
      </c>
      <c r="N73" s="40">
        <v>9030853</v>
      </c>
      <c r="O73" s="40">
        <v>0</v>
      </c>
      <c r="P73" s="40">
        <v>0</v>
      </c>
      <c r="Q73" s="4">
        <f t="shared" si="44"/>
        <v>9030853</v>
      </c>
      <c r="R73" s="40">
        <v>3781572</v>
      </c>
      <c r="S73" s="40">
        <v>0</v>
      </c>
      <c r="T73" s="4">
        <f t="shared" si="56"/>
        <v>3781572</v>
      </c>
      <c r="U73" s="4">
        <f t="shared" si="45"/>
        <v>15330014.35</v>
      </c>
      <c r="V73" s="5">
        <f t="shared" si="46"/>
        <v>0.4681004064238592</v>
      </c>
      <c r="W73" s="5">
        <f t="shared" si="5"/>
        <v>1.1178805955973143</v>
      </c>
      <c r="X73" s="5">
        <f t="shared" si="6"/>
        <v>0.31163880998256266</v>
      </c>
      <c r="Y73" s="51"/>
      <c r="Z73" s="12">
        <f t="shared" si="47"/>
        <v>1.8976198120037362</v>
      </c>
      <c r="AA73" s="14">
        <v>211689.49861823925</v>
      </c>
      <c r="AB73" s="18">
        <f t="shared" si="48"/>
        <v>4017.0618657110836</v>
      </c>
      <c r="AC73" s="19">
        <v>204.68753124660003</v>
      </c>
      <c r="AD73" s="18">
        <f t="shared" si="57"/>
        <v>3812.3743344644836</v>
      </c>
      <c r="AE73" s="21"/>
      <c r="AF73" s="2">
        <f t="shared" si="41"/>
        <v>1408885394.140216</v>
      </c>
      <c r="AG73" s="5">
        <f t="shared" si="49"/>
        <v>0.17869369364400145</v>
      </c>
      <c r="AH73" s="5">
        <f t="shared" si="50"/>
        <v>0.6409927335155002</v>
      </c>
      <c r="AI73" s="5">
        <f t="shared" si="51"/>
        <v>0.26840877304344085</v>
      </c>
      <c r="AJ73" s="5">
        <f t="shared" si="52"/>
        <v>1.0880952002029425</v>
      </c>
      <c r="AL73" s="14">
        <v>3979.2813671400263</v>
      </c>
      <c r="AM73" s="13">
        <f t="shared" si="53"/>
        <v>37.78049857105725</v>
      </c>
      <c r="AN73" s="29">
        <f t="shared" si="58"/>
        <v>0.009494301881500454</v>
      </c>
      <c r="AO73" s="71"/>
      <c r="AP73" s="93">
        <v>14229620</v>
      </c>
      <c r="AQ73" s="93">
        <v>14106100.95</v>
      </c>
      <c r="AR73" s="16">
        <f t="shared" si="54"/>
        <v>-123519.05000000075</v>
      </c>
      <c r="AS73" s="73">
        <f t="shared" si="55"/>
        <v>-0.00868041802943443</v>
      </c>
    </row>
    <row r="74" spans="1:45" ht="12.75">
      <c r="A74" s="1" t="s">
        <v>147</v>
      </c>
      <c r="B74" s="1" t="s">
        <v>148</v>
      </c>
      <c r="C74" s="2" t="s">
        <v>49</v>
      </c>
      <c r="D74" s="1"/>
      <c r="F74" s="67">
        <v>892771899</v>
      </c>
      <c r="G74" s="62">
        <v>82.21</v>
      </c>
      <c r="H74" s="10">
        <f t="shared" si="42"/>
        <v>0.8220999999999999</v>
      </c>
      <c r="I74" s="40">
        <v>1953324.57</v>
      </c>
      <c r="J74" s="40">
        <v>0</v>
      </c>
      <c r="K74" s="40">
        <v>0</v>
      </c>
      <c r="L74" s="40">
        <v>46940.64</v>
      </c>
      <c r="M74" s="48">
        <f t="shared" si="43"/>
        <v>2000265.21</v>
      </c>
      <c r="N74" s="40">
        <v>16231004</v>
      </c>
      <c r="O74" s="40">
        <v>0</v>
      </c>
      <c r="P74" s="40">
        <v>0</v>
      </c>
      <c r="Q74" s="4">
        <f t="shared" si="44"/>
        <v>16231004</v>
      </c>
      <c r="R74" s="40">
        <v>9179695</v>
      </c>
      <c r="S74" s="40">
        <v>0</v>
      </c>
      <c r="T74" s="4">
        <f t="shared" si="56"/>
        <v>9179695</v>
      </c>
      <c r="U74" s="4">
        <f t="shared" si="45"/>
        <v>27410964.21</v>
      </c>
      <c r="V74" s="5">
        <f t="shared" si="46"/>
        <v>1.0282240077540792</v>
      </c>
      <c r="W74" s="5">
        <f t="shared" si="5"/>
        <v>1.8180460225260744</v>
      </c>
      <c r="X74" s="5">
        <f t="shared" si="6"/>
        <v>0.2240510943770196</v>
      </c>
      <c r="Y74" s="51"/>
      <c r="Z74" s="12">
        <f t="shared" si="47"/>
        <v>3.070321124657173</v>
      </c>
      <c r="AA74" s="14">
        <v>194270.78014184398</v>
      </c>
      <c r="AB74" s="18">
        <f t="shared" si="48"/>
        <v>5964.736801731328</v>
      </c>
      <c r="AC74" s="19">
        <v>309.95741016540006</v>
      </c>
      <c r="AD74" s="18">
        <f t="shared" si="57"/>
        <v>5654.779391565929</v>
      </c>
      <c r="AE74" s="21"/>
      <c r="AF74" s="2">
        <f t="shared" si="41"/>
        <v>1085965088.1887848</v>
      </c>
      <c r="AG74" s="5">
        <f t="shared" si="49"/>
        <v>0.1841924046873478</v>
      </c>
      <c r="AH74" s="5">
        <f t="shared" si="50"/>
        <v>1.4946156351186857</v>
      </c>
      <c r="AI74" s="5">
        <f t="shared" si="51"/>
        <v>0.8453029567746285</v>
      </c>
      <c r="AJ74" s="5">
        <f t="shared" si="52"/>
        <v>2.524110996580662</v>
      </c>
      <c r="AL74" s="14">
        <v>5578.045591138515</v>
      </c>
      <c r="AM74" s="13">
        <f t="shared" si="53"/>
        <v>386.69121059281315</v>
      </c>
      <c r="AN74" s="29">
        <f t="shared" si="58"/>
        <v>0.06932378093272037</v>
      </c>
      <c r="AO74" s="71"/>
      <c r="AP74" s="93">
        <v>14205234</v>
      </c>
      <c r="AQ74" s="93">
        <v>14418532</v>
      </c>
      <c r="AR74" s="16">
        <f t="shared" si="54"/>
        <v>213298</v>
      </c>
      <c r="AS74" s="73">
        <f t="shared" si="55"/>
        <v>0.015015451347017586</v>
      </c>
    </row>
    <row r="75" spans="1:45" ht="12.75">
      <c r="A75" s="1" t="s">
        <v>149</v>
      </c>
      <c r="B75" s="1" t="s">
        <v>150</v>
      </c>
      <c r="C75" s="2" t="s">
        <v>49</v>
      </c>
      <c r="D75" s="1"/>
      <c r="E75" s="65"/>
      <c r="F75" s="67">
        <v>3863576558</v>
      </c>
      <c r="G75" s="62">
        <v>82.15</v>
      </c>
      <c r="H75" s="10">
        <f t="shared" si="42"/>
        <v>0.8215</v>
      </c>
      <c r="I75" s="40">
        <v>8871682.52</v>
      </c>
      <c r="J75" s="40">
        <v>0</v>
      </c>
      <c r="K75" s="40">
        <v>0</v>
      </c>
      <c r="L75" s="40">
        <v>211872.64</v>
      </c>
      <c r="M75" s="48">
        <f t="shared" si="43"/>
        <v>9083555.16</v>
      </c>
      <c r="N75" s="40">
        <v>60266945</v>
      </c>
      <c r="O75" s="40">
        <v>0</v>
      </c>
      <c r="P75" s="40">
        <v>0</v>
      </c>
      <c r="Q75" s="4">
        <f t="shared" si="44"/>
        <v>60266945</v>
      </c>
      <c r="R75" s="40">
        <v>20486710.7</v>
      </c>
      <c r="S75" s="40">
        <v>193178.83</v>
      </c>
      <c r="T75" s="4">
        <f t="shared" si="56"/>
        <v>20679889.529999997</v>
      </c>
      <c r="U75" s="4">
        <f t="shared" si="45"/>
        <v>90030389.69</v>
      </c>
      <c r="V75" s="5">
        <f t="shared" si="46"/>
        <v>0.5352524848298864</v>
      </c>
      <c r="W75" s="5">
        <f t="shared" si="5"/>
        <v>1.5598744866388123</v>
      </c>
      <c r="X75" s="5">
        <f t="shared" si="6"/>
        <v>0.23510741986441053</v>
      </c>
      <c r="Y75" s="51"/>
      <c r="Z75" s="12">
        <f t="shared" si="47"/>
        <v>2.3302343913331094</v>
      </c>
      <c r="AA75" s="14">
        <v>461500.48400107556</v>
      </c>
      <c r="AB75" s="18">
        <f t="shared" si="48"/>
        <v>10754.042994361816</v>
      </c>
      <c r="AC75" s="19">
        <v>288.22219710660005</v>
      </c>
      <c r="AD75" s="18">
        <f t="shared" si="57"/>
        <v>10465.820797255217</v>
      </c>
      <c r="AE75" s="21"/>
      <c r="AF75" s="2">
        <f t="shared" si="41"/>
        <v>4703075542.30067</v>
      </c>
      <c r="AG75" s="5">
        <f t="shared" si="49"/>
        <v>0.19314074541861323</v>
      </c>
      <c r="AH75" s="5">
        <f t="shared" si="50"/>
        <v>1.2814368907737845</v>
      </c>
      <c r="AI75" s="5">
        <f t="shared" si="51"/>
        <v>0.4356024162431001</v>
      </c>
      <c r="AJ75" s="5">
        <f t="shared" si="52"/>
        <v>1.9142875524801495</v>
      </c>
      <c r="AL75" s="14">
        <v>10264.985869821365</v>
      </c>
      <c r="AM75" s="13">
        <f t="shared" si="53"/>
        <v>489.0571245404517</v>
      </c>
      <c r="AN75" s="29">
        <f t="shared" si="58"/>
        <v>0.04764323407188114</v>
      </c>
      <c r="AO75" s="71"/>
      <c r="AP75" s="93">
        <v>29871162.61</v>
      </c>
      <c r="AQ75" s="93">
        <v>32538792.799999997</v>
      </c>
      <c r="AR75" s="16">
        <f t="shared" si="54"/>
        <v>2667630.1899999976</v>
      </c>
      <c r="AS75" s="73">
        <f t="shared" si="55"/>
        <v>0.0893045317595691</v>
      </c>
    </row>
    <row r="76" spans="1:45" ht="12.75">
      <c r="A76" s="1" t="s">
        <v>151</v>
      </c>
      <c r="B76" s="1" t="s">
        <v>152</v>
      </c>
      <c r="C76" s="2" t="s">
        <v>49</v>
      </c>
      <c r="D76" s="1"/>
      <c r="F76" s="67">
        <v>829369971</v>
      </c>
      <c r="G76" s="62">
        <v>65.52</v>
      </c>
      <c r="H76" s="10">
        <f t="shared" si="42"/>
        <v>0.6552</v>
      </c>
      <c r="I76" s="40">
        <v>2348373.16</v>
      </c>
      <c r="J76" s="40">
        <v>0</v>
      </c>
      <c r="K76" s="40">
        <v>0</v>
      </c>
      <c r="L76" s="40">
        <v>56032.54</v>
      </c>
      <c r="M76" s="48">
        <f t="shared" si="43"/>
        <v>2404405.7</v>
      </c>
      <c r="N76" s="40">
        <v>9101850</v>
      </c>
      <c r="O76" s="40">
        <v>8484209.48</v>
      </c>
      <c r="P76" s="40">
        <v>0</v>
      </c>
      <c r="Q76" s="4">
        <f t="shared" si="44"/>
        <v>17586059.48</v>
      </c>
      <c r="R76" s="40">
        <v>7742269</v>
      </c>
      <c r="S76" s="40">
        <v>82937</v>
      </c>
      <c r="T76" s="4">
        <f t="shared" si="56"/>
        <v>7825206</v>
      </c>
      <c r="U76" s="4">
        <f t="shared" si="45"/>
        <v>27815671.18</v>
      </c>
      <c r="V76" s="5">
        <f t="shared" si="46"/>
        <v>0.9435120963645306</v>
      </c>
      <c r="W76" s="5">
        <f t="shared" si="5"/>
        <v>2.1204118903407947</v>
      </c>
      <c r="X76" s="5">
        <f t="shared" si="6"/>
        <v>0.28990749413086725</v>
      </c>
      <c r="Y76" s="51"/>
      <c r="Z76" s="12">
        <f t="shared" si="47"/>
        <v>3.3538314808361926</v>
      </c>
      <c r="AA76" s="14">
        <v>218617.38590499846</v>
      </c>
      <c r="AB76" s="18">
        <f t="shared" si="48"/>
        <v>7332.058711062983</v>
      </c>
      <c r="AC76" s="19">
        <v>268.8541808289751</v>
      </c>
      <c r="AD76" s="18">
        <f t="shared" si="57"/>
        <v>7063.204530234008</v>
      </c>
      <c r="AE76" s="21"/>
      <c r="AF76" s="2">
        <f aca="true" t="shared" si="59" ref="AF76:AF109">F76/H76</f>
        <v>1265827184.065934</v>
      </c>
      <c r="AG76" s="5">
        <f t="shared" si="49"/>
        <v>0.18994739015454423</v>
      </c>
      <c r="AH76" s="5">
        <f t="shared" si="50"/>
        <v>1.3892938705512887</v>
      </c>
      <c r="AI76" s="5">
        <f t="shared" si="51"/>
        <v>0.6116371253089414</v>
      </c>
      <c r="AJ76" s="5">
        <f t="shared" si="52"/>
        <v>2.1974303862438735</v>
      </c>
      <c r="AL76" s="14">
        <v>6798.098375708664</v>
      </c>
      <c r="AM76" s="13">
        <f t="shared" si="53"/>
        <v>533.9603353543189</v>
      </c>
      <c r="AN76" s="29">
        <f t="shared" si="58"/>
        <v>0.07854554403953538</v>
      </c>
      <c r="AO76" s="71"/>
      <c r="AP76" s="93">
        <v>10781937.45</v>
      </c>
      <c r="AQ76" s="93">
        <v>10933232.24</v>
      </c>
      <c r="AR76" s="16">
        <f t="shared" si="54"/>
        <v>151294.79000000097</v>
      </c>
      <c r="AS76" s="73">
        <f t="shared" si="55"/>
        <v>0.01403224519726749</v>
      </c>
    </row>
    <row r="77" spans="1:45" ht="12.75">
      <c r="A77" s="1" t="s">
        <v>153</v>
      </c>
      <c r="B77" s="1" t="s">
        <v>154</v>
      </c>
      <c r="C77" s="2" t="s">
        <v>49</v>
      </c>
      <c r="D77" s="1"/>
      <c r="F77" s="67">
        <v>982018940</v>
      </c>
      <c r="G77" s="62">
        <v>63.97</v>
      </c>
      <c r="H77" s="10">
        <f t="shared" si="42"/>
        <v>0.6396999999999999</v>
      </c>
      <c r="I77" s="40">
        <v>2923086.16</v>
      </c>
      <c r="J77" s="40">
        <v>0</v>
      </c>
      <c r="K77" s="40">
        <v>0</v>
      </c>
      <c r="L77" s="40">
        <v>69830.14</v>
      </c>
      <c r="M77" s="48">
        <f t="shared" si="43"/>
        <v>2992916.3000000003</v>
      </c>
      <c r="N77" s="40">
        <v>13727216</v>
      </c>
      <c r="O77" s="40">
        <v>6616496.02</v>
      </c>
      <c r="P77" s="40">
        <v>0</v>
      </c>
      <c r="Q77" s="4">
        <f t="shared" si="44"/>
        <v>20343712.02</v>
      </c>
      <c r="R77" s="40">
        <v>5223950.98</v>
      </c>
      <c r="S77" s="40">
        <v>98196</v>
      </c>
      <c r="T77" s="4">
        <f t="shared" si="56"/>
        <v>5322146.98</v>
      </c>
      <c r="U77" s="4">
        <f t="shared" si="45"/>
        <v>28658775.3</v>
      </c>
      <c r="V77" s="5">
        <f t="shared" si="46"/>
        <v>0.5419597080276273</v>
      </c>
      <c r="W77" s="5">
        <f t="shared" si="5"/>
        <v>2.071621146125756</v>
      </c>
      <c r="X77" s="5">
        <f t="shared" si="6"/>
        <v>0.3047717491069979</v>
      </c>
      <c r="Y77" s="51"/>
      <c r="Z77" s="12">
        <f t="shared" si="47"/>
        <v>2.9183526032603813</v>
      </c>
      <c r="AA77" s="14">
        <v>276990.86294261296</v>
      </c>
      <c r="AB77" s="18">
        <f t="shared" si="48"/>
        <v>8083.570059479141</v>
      </c>
      <c r="AC77" s="19">
        <v>274.19249072565003</v>
      </c>
      <c r="AD77" s="18">
        <f t="shared" si="57"/>
        <v>7809.377568753491</v>
      </c>
      <c r="AE77" s="21"/>
      <c r="AF77" s="2">
        <f>F77/H77</f>
        <v>1535124183.2108803</v>
      </c>
      <c r="AG77" s="5">
        <f t="shared" si="49"/>
        <v>0.19496248790374654</v>
      </c>
      <c r="AH77" s="5">
        <f t="shared" si="50"/>
        <v>1.325216047176646</v>
      </c>
      <c r="AI77" s="5">
        <f t="shared" si="51"/>
        <v>0.3402950091681531</v>
      </c>
      <c r="AJ77" s="5">
        <f t="shared" si="52"/>
        <v>1.8668701603056657</v>
      </c>
      <c r="AL77" s="14">
        <v>7628.574277714176</v>
      </c>
      <c r="AM77" s="13">
        <f t="shared" si="53"/>
        <v>454.9957817649647</v>
      </c>
      <c r="AN77" s="29">
        <f t="shared" si="58"/>
        <v>0.059643619528510314</v>
      </c>
      <c r="AO77" s="71"/>
      <c r="AP77" s="93">
        <v>8091008.75</v>
      </c>
      <c r="AQ77" s="93">
        <v>8507242.98</v>
      </c>
      <c r="AR77" s="16">
        <f t="shared" si="54"/>
        <v>416234.23000000045</v>
      </c>
      <c r="AS77" s="73">
        <f t="shared" si="55"/>
        <v>0.05144404645465257</v>
      </c>
    </row>
    <row r="78" spans="1:45" ht="12.75">
      <c r="A78" s="1" t="s">
        <v>155</v>
      </c>
      <c r="B78" s="1" t="s">
        <v>156</v>
      </c>
      <c r="C78" s="2" t="s">
        <v>49</v>
      </c>
      <c r="D78" s="1"/>
      <c r="F78" s="67">
        <v>682906094</v>
      </c>
      <c r="G78" s="62">
        <v>91.42</v>
      </c>
      <c r="H78" s="10">
        <f t="shared" si="42"/>
        <v>0.9142</v>
      </c>
      <c r="I78" s="40">
        <v>1441979.98</v>
      </c>
      <c r="J78" s="40">
        <v>0</v>
      </c>
      <c r="K78" s="40">
        <v>0</v>
      </c>
      <c r="L78" s="40">
        <v>34703.48</v>
      </c>
      <c r="M78" s="48">
        <f t="shared" si="43"/>
        <v>1476683.46</v>
      </c>
      <c r="N78" s="40">
        <v>7532294</v>
      </c>
      <c r="O78" s="40">
        <v>0</v>
      </c>
      <c r="P78" s="40">
        <v>0</v>
      </c>
      <c r="Q78" s="4">
        <f t="shared" si="44"/>
        <v>7532294</v>
      </c>
      <c r="R78" s="40">
        <v>5025907.53</v>
      </c>
      <c r="S78" s="40">
        <v>0</v>
      </c>
      <c r="T78" s="4">
        <f t="shared" si="56"/>
        <v>5025907.53</v>
      </c>
      <c r="U78" s="4">
        <f t="shared" si="45"/>
        <v>14034884.990000002</v>
      </c>
      <c r="V78" s="5">
        <f t="shared" si="46"/>
        <v>0.7359588051940859</v>
      </c>
      <c r="W78" s="5">
        <f t="shared" si="5"/>
        <v>1.1029765389675963</v>
      </c>
      <c r="X78" s="5">
        <f t="shared" si="6"/>
        <v>0.21623521491082198</v>
      </c>
      <c r="Y78" s="51"/>
      <c r="Z78" s="12">
        <f t="shared" si="47"/>
        <v>2.0551705590725042</v>
      </c>
      <c r="AA78" s="14">
        <v>217776.5932792584</v>
      </c>
      <c r="AB78" s="18">
        <f t="shared" si="48"/>
        <v>4475.680429626388</v>
      </c>
      <c r="AC78" s="19">
        <v>181.56527373600005</v>
      </c>
      <c r="AD78" s="18">
        <f t="shared" si="57"/>
        <v>4294.115155890388</v>
      </c>
      <c r="AE78" s="21"/>
      <c r="AF78" s="2">
        <f aca="true" t="shared" si="60" ref="AF78:AF85">F78/H78</f>
        <v>746998571.4285715</v>
      </c>
      <c r="AG78" s="5">
        <f t="shared" si="49"/>
        <v>0.19768223347147343</v>
      </c>
      <c r="AH78" s="5">
        <f t="shared" si="50"/>
        <v>1.0083411519241765</v>
      </c>
      <c r="AI78" s="5">
        <f t="shared" si="51"/>
        <v>0.6728135397084332</v>
      </c>
      <c r="AJ78" s="5">
        <f t="shared" si="52"/>
        <v>1.8788369251040833</v>
      </c>
      <c r="AL78" s="14">
        <v>3903.7207469834043</v>
      </c>
      <c r="AM78" s="13">
        <f t="shared" si="53"/>
        <v>571.9596826429838</v>
      </c>
      <c r="AN78" s="29">
        <f t="shared" si="58"/>
        <v>0.1465165465754601</v>
      </c>
      <c r="AO78" s="71"/>
      <c r="AP78" s="93">
        <v>7574796.850000001</v>
      </c>
      <c r="AQ78" s="93">
        <v>7852867.94</v>
      </c>
      <c r="AR78" s="16">
        <f t="shared" si="54"/>
        <v>278071.08999999985</v>
      </c>
      <c r="AS78" s="73">
        <f t="shared" si="55"/>
        <v>0.03671003929300095</v>
      </c>
    </row>
    <row r="79" spans="1:45" ht="12.75">
      <c r="A79" s="1" t="s">
        <v>157</v>
      </c>
      <c r="B79" s="1" t="s">
        <v>158</v>
      </c>
      <c r="C79" s="2" t="s">
        <v>49</v>
      </c>
      <c r="D79" s="1"/>
      <c r="F79" s="67">
        <v>118993980</v>
      </c>
      <c r="G79" s="62">
        <v>71.06</v>
      </c>
      <c r="H79" s="10">
        <f t="shared" si="42"/>
        <v>0.7106</v>
      </c>
      <c r="I79" s="40">
        <v>385421.4</v>
      </c>
      <c r="J79" s="40">
        <v>0</v>
      </c>
      <c r="K79" s="40">
        <v>0</v>
      </c>
      <c r="L79" s="40">
        <v>9319.46</v>
      </c>
      <c r="M79" s="48">
        <f t="shared" si="43"/>
        <v>394740.86000000004</v>
      </c>
      <c r="N79" s="40">
        <v>453091</v>
      </c>
      <c r="O79" s="40">
        <v>0</v>
      </c>
      <c r="P79" s="40">
        <v>0</v>
      </c>
      <c r="Q79" s="4">
        <f t="shared" si="44"/>
        <v>453091</v>
      </c>
      <c r="R79" s="40">
        <v>832248</v>
      </c>
      <c r="S79" s="40">
        <v>0</v>
      </c>
      <c r="T79" s="4">
        <f t="shared" si="56"/>
        <v>832248</v>
      </c>
      <c r="U79" s="4">
        <f t="shared" si="45"/>
        <v>1680079.86</v>
      </c>
      <c r="V79" s="5">
        <f t="shared" si="46"/>
        <v>0.6994034488131249</v>
      </c>
      <c r="W79" s="5">
        <f t="shared" si="5"/>
        <v>0.3807680018770698</v>
      </c>
      <c r="X79" s="5">
        <f t="shared" si="6"/>
        <v>0.33173179012921494</v>
      </c>
      <c r="Y79" s="51"/>
      <c r="Z79" s="12">
        <f t="shared" si="47"/>
        <v>1.4119032408194097</v>
      </c>
      <c r="AA79" s="14">
        <v>717543.0555555555</v>
      </c>
      <c r="AB79" s="18">
        <f t="shared" si="48"/>
        <v>10131.013655663504</v>
      </c>
      <c r="AC79" s="19">
        <v>20.748779504550004</v>
      </c>
      <c r="AD79" s="18">
        <f t="shared" si="57"/>
        <v>10110.264876158953</v>
      </c>
      <c r="AE79" s="21"/>
      <c r="AF79" s="2">
        <f t="shared" si="60"/>
        <v>167455643.1184914</v>
      </c>
      <c r="AG79" s="5">
        <f t="shared" si="49"/>
        <v>0.23572861006582016</v>
      </c>
      <c r="AH79" s="5">
        <f t="shared" si="50"/>
        <v>0.2705737421338458</v>
      </c>
      <c r="AI79" s="5">
        <f t="shared" si="51"/>
        <v>0.4969960907266065</v>
      </c>
      <c r="AJ79" s="5">
        <f t="shared" si="52"/>
        <v>1.0032984429262723</v>
      </c>
      <c r="AL79" s="14">
        <v>9274.705418402289</v>
      </c>
      <c r="AM79" s="13">
        <f t="shared" si="53"/>
        <v>856.3082372612153</v>
      </c>
      <c r="AN79" s="29">
        <f t="shared" si="58"/>
        <v>0.09232727063893395</v>
      </c>
      <c r="AO79" s="71"/>
      <c r="AP79" s="93">
        <v>1391045</v>
      </c>
      <c r="AQ79" s="93">
        <v>1455332</v>
      </c>
      <c r="AR79" s="16">
        <f t="shared" si="54"/>
        <v>64287</v>
      </c>
      <c r="AS79" s="73">
        <f t="shared" si="55"/>
        <v>0.046214895995456653</v>
      </c>
    </row>
    <row r="80" spans="1:45" ht="12.75">
      <c r="A80" s="1" t="s">
        <v>159</v>
      </c>
      <c r="B80" s="1" t="s">
        <v>160</v>
      </c>
      <c r="C80" s="2" t="s">
        <v>49</v>
      </c>
      <c r="D80" s="1"/>
      <c r="F80" s="67">
        <v>1239463552</v>
      </c>
      <c r="G80" s="62">
        <v>64.95</v>
      </c>
      <c r="H80" s="10">
        <f t="shared" si="42"/>
        <v>0.6495000000000001</v>
      </c>
      <c r="I80" s="40">
        <v>3477888.31</v>
      </c>
      <c r="J80" s="40">
        <v>0</v>
      </c>
      <c r="K80" s="40">
        <v>0</v>
      </c>
      <c r="L80" s="40">
        <v>82962.74</v>
      </c>
      <c r="M80" s="48">
        <f t="shared" si="43"/>
        <v>3560851.0500000003</v>
      </c>
      <c r="N80" s="40">
        <v>25750309.5</v>
      </c>
      <c r="O80" s="40">
        <v>0</v>
      </c>
      <c r="P80" s="40">
        <v>0</v>
      </c>
      <c r="Q80" s="4">
        <f t="shared" si="44"/>
        <v>25750309.5</v>
      </c>
      <c r="R80" s="40">
        <v>12850000</v>
      </c>
      <c r="S80" s="40">
        <v>0</v>
      </c>
      <c r="T80" s="4">
        <f t="shared" si="56"/>
        <v>12850000</v>
      </c>
      <c r="U80" s="4">
        <f t="shared" si="45"/>
        <v>42161160.55</v>
      </c>
      <c r="V80" s="5">
        <f t="shared" si="46"/>
        <v>1.0367388358669543</v>
      </c>
      <c r="W80" s="5">
        <f t="shared" si="5"/>
        <v>2.0775366454664415</v>
      </c>
      <c r="X80" s="5">
        <f t="shared" si="6"/>
        <v>0.28728969434028184</v>
      </c>
      <c r="Y80" s="51"/>
      <c r="Z80" s="12">
        <f t="shared" si="47"/>
        <v>3.401565175673677</v>
      </c>
      <c r="AA80" s="14">
        <v>186576.500405515</v>
      </c>
      <c r="AB80" s="18">
        <f t="shared" si="48"/>
        <v>6346.521263784654</v>
      </c>
      <c r="AC80" s="19">
        <v>274.97368760085004</v>
      </c>
      <c r="AD80" s="18">
        <f t="shared" si="57"/>
        <v>6071.547576183804</v>
      </c>
      <c r="AE80" s="21"/>
      <c r="AF80" s="2">
        <f t="shared" si="60"/>
        <v>1908334953.0408003</v>
      </c>
      <c r="AG80" s="5">
        <f t="shared" si="49"/>
        <v>0.18659465647401308</v>
      </c>
      <c r="AH80" s="5">
        <f t="shared" si="50"/>
        <v>1.3493600512304538</v>
      </c>
      <c r="AI80" s="5">
        <f t="shared" si="51"/>
        <v>0.6733618738955868</v>
      </c>
      <c r="AJ80" s="5">
        <f t="shared" si="52"/>
        <v>2.2093165816000537</v>
      </c>
      <c r="AL80" s="14">
        <v>5977.743319569047</v>
      </c>
      <c r="AM80" s="13">
        <f t="shared" si="53"/>
        <v>368.777944215607</v>
      </c>
      <c r="AN80" s="29">
        <f t="shared" si="58"/>
        <v>0.061691833272324796</v>
      </c>
      <c r="AO80" s="71"/>
      <c r="AP80" s="93">
        <v>18867268</v>
      </c>
      <c r="AQ80" s="93">
        <v>20440838</v>
      </c>
      <c r="AR80" s="16">
        <f t="shared" si="54"/>
        <v>1573570</v>
      </c>
      <c r="AS80" s="73">
        <f t="shared" si="55"/>
        <v>0.08340211205989123</v>
      </c>
    </row>
    <row r="81" spans="1:45" ht="12.75">
      <c r="A81" s="1" t="s">
        <v>161</v>
      </c>
      <c r="B81" s="1" t="s">
        <v>162</v>
      </c>
      <c r="C81" s="2" t="s">
        <v>49</v>
      </c>
      <c r="D81" s="1"/>
      <c r="F81" s="67">
        <v>1150054981</v>
      </c>
      <c r="G81" s="62">
        <v>71.72</v>
      </c>
      <c r="H81" s="10">
        <f t="shared" si="42"/>
        <v>0.7172</v>
      </c>
      <c r="I81" s="40">
        <v>3056571.35</v>
      </c>
      <c r="J81" s="40">
        <v>0</v>
      </c>
      <c r="K81" s="40">
        <v>0</v>
      </c>
      <c r="L81" s="40">
        <v>73349.82</v>
      </c>
      <c r="M81" s="48">
        <f t="shared" si="43"/>
        <v>3129921.17</v>
      </c>
      <c r="N81" s="40">
        <v>17805973</v>
      </c>
      <c r="O81" s="40">
        <v>0</v>
      </c>
      <c r="P81" s="40">
        <v>0</v>
      </c>
      <c r="Q81" s="4">
        <f t="shared" si="44"/>
        <v>17805973</v>
      </c>
      <c r="R81" s="40">
        <v>9073465.53</v>
      </c>
      <c r="S81" s="40">
        <v>0</v>
      </c>
      <c r="T81" s="4">
        <f t="shared" si="56"/>
        <v>9073465.53</v>
      </c>
      <c r="U81" s="4">
        <f t="shared" si="45"/>
        <v>30009359.700000003</v>
      </c>
      <c r="V81" s="5">
        <f t="shared" si="46"/>
        <v>0.7889592828084104</v>
      </c>
      <c r="W81" s="5">
        <f t="shared" si="5"/>
        <v>1.548271456075716</v>
      </c>
      <c r="X81" s="5">
        <f t="shared" si="6"/>
        <v>0.27215404669422494</v>
      </c>
      <c r="Y81" s="51"/>
      <c r="Z81" s="12">
        <f t="shared" si="47"/>
        <v>2.6093847855783516</v>
      </c>
      <c r="AA81" s="14">
        <v>182065.383660293</v>
      </c>
      <c r="AB81" s="18">
        <f t="shared" si="48"/>
        <v>4750.786421036541</v>
      </c>
      <c r="AC81" s="19">
        <v>204.62475649770002</v>
      </c>
      <c r="AD81" s="18">
        <f t="shared" si="57"/>
        <v>4546.16166453884</v>
      </c>
      <c r="AE81" s="21"/>
      <c r="AF81" s="2">
        <f t="shared" si="60"/>
        <v>1603534552.4261017</v>
      </c>
      <c r="AG81" s="5">
        <f t="shared" si="49"/>
        <v>0.19518888228909811</v>
      </c>
      <c r="AH81" s="5">
        <f t="shared" si="50"/>
        <v>1.1104202882975034</v>
      </c>
      <c r="AI81" s="5">
        <f t="shared" si="51"/>
        <v>0.5658415976301918</v>
      </c>
      <c r="AJ81" s="5">
        <f t="shared" si="52"/>
        <v>1.8714507682167936</v>
      </c>
      <c r="AL81" s="14">
        <v>4416.779298711236</v>
      </c>
      <c r="AM81" s="13">
        <f t="shared" si="53"/>
        <v>334.0071223253044</v>
      </c>
      <c r="AN81" s="29">
        <f t="shared" si="58"/>
        <v>0.07562232562146896</v>
      </c>
      <c r="AO81" s="71"/>
      <c r="AP81" s="93">
        <v>12116444.86</v>
      </c>
      <c r="AQ81" s="93">
        <v>12442669.62</v>
      </c>
      <c r="AR81" s="16">
        <f t="shared" si="54"/>
        <v>326224.7599999998</v>
      </c>
      <c r="AS81" s="73">
        <f t="shared" si="55"/>
        <v>0.026924131935512293</v>
      </c>
    </row>
    <row r="82" spans="1:45" ht="12.75">
      <c r="A82" s="1" t="s">
        <v>163</v>
      </c>
      <c r="B82" s="1" t="s">
        <v>164</v>
      </c>
      <c r="C82" s="2" t="s">
        <v>49</v>
      </c>
      <c r="D82" s="1"/>
      <c r="F82" s="67">
        <v>1884001016</v>
      </c>
      <c r="G82" s="62">
        <v>103.66</v>
      </c>
      <c r="H82" s="10">
        <f t="shared" si="42"/>
        <v>1.0366</v>
      </c>
      <c r="I82" s="40">
        <v>3404386.94</v>
      </c>
      <c r="J82" s="40">
        <v>0</v>
      </c>
      <c r="K82" s="40">
        <v>0</v>
      </c>
      <c r="L82" s="40">
        <v>82702.7</v>
      </c>
      <c r="M82" s="48">
        <f t="shared" si="43"/>
        <v>3487089.64</v>
      </c>
      <c r="N82" s="40">
        <v>5844279</v>
      </c>
      <c r="O82" s="40">
        <v>0</v>
      </c>
      <c r="P82" s="40">
        <v>0</v>
      </c>
      <c r="Q82" s="4">
        <f t="shared" si="44"/>
        <v>5844279</v>
      </c>
      <c r="R82" s="40">
        <v>4224846.9</v>
      </c>
      <c r="S82" s="40">
        <v>0</v>
      </c>
      <c r="T82" s="4">
        <f t="shared" si="56"/>
        <v>4224846.9</v>
      </c>
      <c r="U82" s="4">
        <f t="shared" si="45"/>
        <v>13556215.540000001</v>
      </c>
      <c r="V82" s="5">
        <f t="shared" si="46"/>
        <v>0.22424865295295576</v>
      </c>
      <c r="W82" s="5">
        <f t="shared" si="5"/>
        <v>0.31020572443258176</v>
      </c>
      <c r="X82" s="5">
        <f t="shared" si="6"/>
        <v>0.18508958383703972</v>
      </c>
      <c r="Y82" s="51"/>
      <c r="Z82" s="12">
        <f t="shared" si="47"/>
        <v>0.7195439612225772</v>
      </c>
      <c r="AA82" s="14">
        <v>1430487.2888173773</v>
      </c>
      <c r="AB82" s="18">
        <f t="shared" si="48"/>
        <v>10292.984902742006</v>
      </c>
      <c r="AC82" s="19">
        <v>63.42462130050001</v>
      </c>
      <c r="AD82" s="18">
        <f t="shared" si="57"/>
        <v>10229.560281441505</v>
      </c>
      <c r="AE82" s="21"/>
      <c r="AF82" s="2">
        <f t="shared" si="60"/>
        <v>1817481203.9359446</v>
      </c>
      <c r="AG82" s="5">
        <f t="shared" si="49"/>
        <v>0.19186386260547536</v>
      </c>
      <c r="AH82" s="5">
        <f t="shared" si="50"/>
        <v>0.32155925394681417</v>
      </c>
      <c r="AI82" s="5">
        <f t="shared" si="51"/>
        <v>0.23245615365103395</v>
      </c>
      <c r="AJ82" s="5">
        <f t="shared" si="52"/>
        <v>0.7458792702033235</v>
      </c>
      <c r="AL82" s="14">
        <v>9886.210067832799</v>
      </c>
      <c r="AM82" s="13">
        <f t="shared" si="53"/>
        <v>406.77483490920713</v>
      </c>
      <c r="AN82" s="29">
        <f t="shared" si="58"/>
        <v>0.041145679903439286</v>
      </c>
      <c r="AO82" s="71"/>
      <c r="AP82" s="93">
        <v>6545860.26</v>
      </c>
      <c r="AQ82" s="93">
        <v>6901533.08</v>
      </c>
      <c r="AR82" s="16">
        <f t="shared" si="54"/>
        <v>355672.8200000003</v>
      </c>
      <c r="AS82" s="73">
        <f t="shared" si="55"/>
        <v>0.054335535112691256</v>
      </c>
    </row>
    <row r="83" spans="1:45" ht="12.75">
      <c r="A83" s="1" t="s">
        <v>165</v>
      </c>
      <c r="B83" s="1" t="s">
        <v>166</v>
      </c>
      <c r="C83" s="2" t="s">
        <v>49</v>
      </c>
      <c r="D83" s="1"/>
      <c r="E83" s="1" t="s">
        <v>1191</v>
      </c>
      <c r="F83" s="67">
        <v>385191611</v>
      </c>
      <c r="G83" s="62">
        <v>85.08</v>
      </c>
      <c r="H83" s="10">
        <f t="shared" si="42"/>
        <v>0.8508</v>
      </c>
      <c r="I83" s="40">
        <v>843724.53</v>
      </c>
      <c r="J83" s="40">
        <v>0</v>
      </c>
      <c r="K83" s="40">
        <v>0</v>
      </c>
      <c r="L83" s="40">
        <v>20278.71</v>
      </c>
      <c r="M83" s="48">
        <f t="shared" si="43"/>
        <v>864003.24</v>
      </c>
      <c r="N83" s="40">
        <v>3715157.5</v>
      </c>
      <c r="O83" s="40">
        <v>0</v>
      </c>
      <c r="P83" s="40">
        <v>0</v>
      </c>
      <c r="Q83" s="4">
        <f t="shared" si="44"/>
        <v>3715157.5</v>
      </c>
      <c r="R83" s="40">
        <v>4365039.9</v>
      </c>
      <c r="S83" s="40">
        <v>0</v>
      </c>
      <c r="T83" s="4">
        <f t="shared" si="56"/>
        <v>4365039.9</v>
      </c>
      <c r="U83" s="4">
        <f t="shared" si="45"/>
        <v>8944200.64</v>
      </c>
      <c r="V83" s="5">
        <f t="shared" si="46"/>
        <v>1.1332126077896334</v>
      </c>
      <c r="W83" s="5">
        <f t="shared" si="5"/>
        <v>0.9644959531582321</v>
      </c>
      <c r="X83" s="5">
        <f t="shared" si="6"/>
        <v>0.22430479151842173</v>
      </c>
      <c r="Y83" s="51">
        <v>0.093</v>
      </c>
      <c r="Z83" s="12">
        <f t="shared" si="47"/>
        <v>2.2290133524662874</v>
      </c>
      <c r="AA83" s="14">
        <v>223789.96062992126</v>
      </c>
      <c r="AB83" s="18">
        <f t="shared" si="48"/>
        <v>4988.308103919993</v>
      </c>
      <c r="AC83" s="19">
        <v>170.7357670542</v>
      </c>
      <c r="AD83" s="18">
        <f t="shared" si="57"/>
        <v>4817.572336865794</v>
      </c>
      <c r="AE83" s="21"/>
      <c r="AF83" s="2">
        <f t="shared" si="60"/>
        <v>452740492.47766805</v>
      </c>
      <c r="AG83" s="5">
        <f t="shared" si="49"/>
        <v>0.19083851662387322</v>
      </c>
      <c r="AH83" s="5">
        <f t="shared" si="50"/>
        <v>0.820593156947024</v>
      </c>
      <c r="AI83" s="5">
        <f t="shared" si="51"/>
        <v>0.9641372867074202</v>
      </c>
      <c r="AJ83" s="5">
        <f t="shared" si="52"/>
        <v>1.9755689602783173</v>
      </c>
      <c r="AL83" s="14">
        <v>4661.476062942798</v>
      </c>
      <c r="AM83" s="13">
        <f t="shared" si="53"/>
        <v>326.832040977195</v>
      </c>
      <c r="AN83" s="29">
        <f t="shared" si="58"/>
        <v>0.07011342256488287</v>
      </c>
      <c r="AO83" s="71"/>
      <c r="AP83" s="93">
        <v>6107226.76</v>
      </c>
      <c r="AQ83" s="93">
        <v>6174010.82</v>
      </c>
      <c r="AR83" s="16">
        <f t="shared" si="54"/>
        <v>66784.06000000052</v>
      </c>
      <c r="AS83" s="73">
        <f t="shared" si="55"/>
        <v>0.010935251403699397</v>
      </c>
    </row>
    <row r="84" spans="1:45" ht="12.75">
      <c r="A84" s="1" t="s">
        <v>167</v>
      </c>
      <c r="B84" s="1" t="s">
        <v>168</v>
      </c>
      <c r="C84" s="2" t="s">
        <v>49</v>
      </c>
      <c r="D84" s="1"/>
      <c r="F84" s="67">
        <v>2587617759</v>
      </c>
      <c r="G84" s="62">
        <v>64.71</v>
      </c>
      <c r="H84" s="10">
        <f t="shared" si="42"/>
        <v>0.6470999999999999</v>
      </c>
      <c r="I84" s="40">
        <v>7449148.199999999</v>
      </c>
      <c r="J84" s="40">
        <v>0</v>
      </c>
      <c r="K84" s="40">
        <v>0</v>
      </c>
      <c r="L84" s="40">
        <v>178269.29</v>
      </c>
      <c r="M84" s="48">
        <f t="shared" si="43"/>
        <v>7627417.489999999</v>
      </c>
      <c r="N84" s="40">
        <v>61304440</v>
      </c>
      <c r="O84" s="40">
        <v>0</v>
      </c>
      <c r="P84" s="40">
        <v>0</v>
      </c>
      <c r="Q84" s="4">
        <f t="shared" si="44"/>
        <v>61304440</v>
      </c>
      <c r="R84" s="40">
        <v>34309721</v>
      </c>
      <c r="S84" s="40">
        <v>0</v>
      </c>
      <c r="T84" s="4">
        <f t="shared" si="56"/>
        <v>34309721</v>
      </c>
      <c r="U84" s="4">
        <f t="shared" si="45"/>
        <v>103241578.49</v>
      </c>
      <c r="V84" s="5">
        <f t="shared" si="46"/>
        <v>1.3259192120114058</v>
      </c>
      <c r="W84" s="5">
        <f t="shared" si="5"/>
        <v>2.369145898260161</v>
      </c>
      <c r="X84" s="5">
        <f t="shared" si="6"/>
        <v>0.2947660048889006</v>
      </c>
      <c r="Y84" s="51"/>
      <c r="Z84" s="12">
        <f t="shared" si="47"/>
        <v>3.989831115160467</v>
      </c>
      <c r="AA84" s="14">
        <v>196574.97298270895</v>
      </c>
      <c r="AB84" s="18">
        <f t="shared" si="48"/>
        <v>7843.009436682403</v>
      </c>
      <c r="AC84" s="19">
        <v>335.5728827031</v>
      </c>
      <c r="AD84" s="18">
        <f t="shared" si="57"/>
        <v>7507.436553979303</v>
      </c>
      <c r="AE84" s="21"/>
      <c r="AF84" s="2">
        <f t="shared" si="60"/>
        <v>3998791159.017154</v>
      </c>
      <c r="AG84" s="5">
        <f t="shared" si="49"/>
        <v>0.19074308176360752</v>
      </c>
      <c r="AH84" s="5">
        <f t="shared" si="50"/>
        <v>1.5330743107641498</v>
      </c>
      <c r="AI84" s="5">
        <f t="shared" si="51"/>
        <v>0.8580023220925806</v>
      </c>
      <c r="AJ84" s="5">
        <f t="shared" si="52"/>
        <v>2.581819714620338</v>
      </c>
      <c r="AL84" s="14">
        <v>7481.7593185200585</v>
      </c>
      <c r="AM84" s="13">
        <f t="shared" si="53"/>
        <v>361.25011816234473</v>
      </c>
      <c r="AN84" s="29">
        <f t="shared" si="58"/>
        <v>0.048284113773630774</v>
      </c>
      <c r="AO84" s="71"/>
      <c r="AP84" s="93">
        <v>43874586.379999995</v>
      </c>
      <c r="AQ84" s="93">
        <v>45634000</v>
      </c>
      <c r="AR84" s="16">
        <f t="shared" si="54"/>
        <v>1759413.6200000048</v>
      </c>
      <c r="AS84" s="73">
        <f t="shared" si="55"/>
        <v>0.04010097336899396</v>
      </c>
    </row>
    <row r="85" spans="1:45" ht="12.75">
      <c r="A85" s="1" t="s">
        <v>169</v>
      </c>
      <c r="B85" s="1" t="s">
        <v>170</v>
      </c>
      <c r="C85" s="2" t="s">
        <v>49</v>
      </c>
      <c r="D85" s="1"/>
      <c r="E85" s="1" t="s">
        <v>1191</v>
      </c>
      <c r="F85" s="67">
        <v>2828649526</v>
      </c>
      <c r="G85" s="62">
        <v>102.63</v>
      </c>
      <c r="H85" s="10">
        <f t="shared" si="42"/>
        <v>1.0263</v>
      </c>
      <c r="I85" s="40">
        <v>5082386.28</v>
      </c>
      <c r="J85" s="40">
        <v>0</v>
      </c>
      <c r="K85" s="40">
        <v>0</v>
      </c>
      <c r="L85" s="40">
        <v>121328.6</v>
      </c>
      <c r="M85" s="48">
        <f t="shared" si="43"/>
        <v>5203714.88</v>
      </c>
      <c r="N85" s="40">
        <v>35160600</v>
      </c>
      <c r="O85" s="40">
        <v>0</v>
      </c>
      <c r="P85" s="40">
        <v>0</v>
      </c>
      <c r="Q85" s="4">
        <f t="shared" si="44"/>
        <v>35160600</v>
      </c>
      <c r="R85" s="40">
        <v>13555000</v>
      </c>
      <c r="S85" s="40">
        <v>0</v>
      </c>
      <c r="T85" s="4">
        <f t="shared" si="56"/>
        <v>13555000</v>
      </c>
      <c r="U85" s="4">
        <f t="shared" si="45"/>
        <v>53919314.88</v>
      </c>
      <c r="V85" s="5">
        <f t="shared" si="46"/>
        <v>0.47920394079955736</v>
      </c>
      <c r="W85" s="5">
        <f t="shared" si="5"/>
        <v>1.2430171951956412</v>
      </c>
      <c r="X85" s="5">
        <f t="shared" si="6"/>
        <v>0.18396463867895949</v>
      </c>
      <c r="Y85" s="51"/>
      <c r="Z85" s="12">
        <f t="shared" si="47"/>
        <v>1.9061857746741584</v>
      </c>
      <c r="AA85" s="14">
        <v>609950.3907174994</v>
      </c>
      <c r="AB85" s="18">
        <f t="shared" si="48"/>
        <v>11626.787580426422</v>
      </c>
      <c r="AC85" s="19">
        <v>263.77476989670004</v>
      </c>
      <c r="AD85" s="18">
        <f t="shared" si="57"/>
        <v>11363.012810529723</v>
      </c>
      <c r="AE85" s="21"/>
      <c r="AF85" s="2">
        <f t="shared" si="60"/>
        <v>2756162453.4736433</v>
      </c>
      <c r="AG85" s="5">
        <f t="shared" si="49"/>
        <v>0.1888029086762161</v>
      </c>
      <c r="AH85" s="5">
        <f t="shared" si="50"/>
        <v>1.2757085474292864</v>
      </c>
      <c r="AI85" s="5">
        <f t="shared" si="51"/>
        <v>0.49180700444258574</v>
      </c>
      <c r="AJ85" s="5">
        <f t="shared" si="52"/>
        <v>1.9563184605480886</v>
      </c>
      <c r="AL85" s="14">
        <v>10893.671120611392</v>
      </c>
      <c r="AM85" s="13">
        <f t="shared" si="53"/>
        <v>733.1164598150299</v>
      </c>
      <c r="AN85" s="29">
        <f t="shared" si="58"/>
        <v>0.06729746581278147</v>
      </c>
      <c r="AO85" s="71"/>
      <c r="AP85" s="93">
        <v>17395725.21</v>
      </c>
      <c r="AQ85" s="93">
        <v>18027249</v>
      </c>
      <c r="AR85" s="16">
        <f t="shared" si="54"/>
        <v>631523.7899999991</v>
      </c>
      <c r="AS85" s="73">
        <f t="shared" si="55"/>
        <v>0.03630338961878779</v>
      </c>
    </row>
    <row r="86" spans="1:45" ht="12.75">
      <c r="A86" s="1" t="s">
        <v>171</v>
      </c>
      <c r="B86" s="1" t="s">
        <v>172</v>
      </c>
      <c r="C86" s="2" t="s">
        <v>49</v>
      </c>
      <c r="D86" s="1"/>
      <c r="F86" s="67">
        <v>232017995</v>
      </c>
      <c r="G86" s="62">
        <v>104.39</v>
      </c>
      <c r="H86" s="10">
        <f t="shared" si="42"/>
        <v>1.0439</v>
      </c>
      <c r="I86" s="40">
        <v>489949.42</v>
      </c>
      <c r="J86" s="40">
        <v>0</v>
      </c>
      <c r="K86" s="40">
        <v>0</v>
      </c>
      <c r="L86" s="40">
        <v>11930.65</v>
      </c>
      <c r="M86" s="48">
        <f t="shared" si="43"/>
        <v>501880.07</v>
      </c>
      <c r="N86" s="40">
        <v>312313</v>
      </c>
      <c r="O86" s="40">
        <v>0</v>
      </c>
      <c r="P86" s="40">
        <v>0</v>
      </c>
      <c r="Q86" s="4">
        <f t="shared" si="44"/>
        <v>312313</v>
      </c>
      <c r="R86" s="40">
        <v>2333015.84</v>
      </c>
      <c r="S86" s="40">
        <v>0</v>
      </c>
      <c r="T86" s="4">
        <f t="shared" si="56"/>
        <v>2333015.84</v>
      </c>
      <c r="U86" s="4">
        <f t="shared" si="45"/>
        <v>3147208.91</v>
      </c>
      <c r="V86" s="5">
        <f t="shared" si="46"/>
        <v>1.0055322820973434</v>
      </c>
      <c r="W86" s="5">
        <f t="shared" si="5"/>
        <v>0.13460723165028643</v>
      </c>
      <c r="X86" s="5">
        <f t="shared" si="6"/>
        <v>0.21631083830372724</v>
      </c>
      <c r="Y86" s="51"/>
      <c r="Z86" s="12">
        <f t="shared" si="47"/>
        <v>1.3564503520513571</v>
      </c>
      <c r="AA86" s="14">
        <v>218825</v>
      </c>
      <c r="AB86" s="18">
        <f t="shared" si="48"/>
        <v>2968.252482876382</v>
      </c>
      <c r="AC86" s="19">
        <v>0</v>
      </c>
      <c r="AD86" s="18">
        <f t="shared" si="57"/>
        <v>2968.252482876382</v>
      </c>
      <c r="AE86" s="21"/>
      <c r="AF86" s="2">
        <f t="shared" si="59"/>
        <v>222260748.15595362</v>
      </c>
      <c r="AG86" s="5">
        <f t="shared" si="49"/>
        <v>0.22580688410526092</v>
      </c>
      <c r="AH86" s="5">
        <f t="shared" si="50"/>
        <v>0.14051648911973402</v>
      </c>
      <c r="AI86" s="5">
        <f t="shared" si="51"/>
        <v>1.049675149281417</v>
      </c>
      <c r="AJ86" s="5">
        <f t="shared" si="52"/>
        <v>1.4159985225064118</v>
      </c>
      <c r="AL86" s="14">
        <v>2879.998725603106</v>
      </c>
      <c r="AM86" s="13">
        <f t="shared" si="53"/>
        <v>88.25375727327628</v>
      </c>
      <c r="AN86" s="29">
        <f t="shared" si="58"/>
        <v>0.03064367927968263</v>
      </c>
      <c r="AO86" s="71"/>
      <c r="AP86" s="93">
        <v>4062779</v>
      </c>
      <c r="AQ86" s="93">
        <v>4105616.88</v>
      </c>
      <c r="AR86" s="16">
        <f t="shared" si="54"/>
        <v>42837.87999999989</v>
      </c>
      <c r="AS86" s="73">
        <f t="shared" si="55"/>
        <v>0.01054398479464423</v>
      </c>
    </row>
    <row r="87" spans="1:45" ht="12.75">
      <c r="A87" s="1" t="s">
        <v>173</v>
      </c>
      <c r="B87" s="1" t="s">
        <v>174</v>
      </c>
      <c r="C87" s="2" t="s">
        <v>49</v>
      </c>
      <c r="D87" s="1"/>
      <c r="F87" s="67">
        <v>1979488298</v>
      </c>
      <c r="G87" s="62">
        <v>93.31</v>
      </c>
      <c r="H87" s="10">
        <f t="shared" si="42"/>
        <v>0.9331</v>
      </c>
      <c r="I87" s="40">
        <v>4151696.77</v>
      </c>
      <c r="J87" s="40">
        <v>0</v>
      </c>
      <c r="K87" s="40">
        <v>0</v>
      </c>
      <c r="L87" s="40">
        <v>99119.15</v>
      </c>
      <c r="M87" s="48">
        <f t="shared" si="43"/>
        <v>4250815.92</v>
      </c>
      <c r="N87" s="40">
        <v>14893864</v>
      </c>
      <c r="O87" s="40">
        <v>8174249.55</v>
      </c>
      <c r="P87" s="40">
        <v>0</v>
      </c>
      <c r="Q87" s="4">
        <f t="shared" si="44"/>
        <v>23068113.55</v>
      </c>
      <c r="R87" s="40">
        <v>4346151.51</v>
      </c>
      <c r="S87" s="40">
        <v>197762</v>
      </c>
      <c r="T87" s="4">
        <f t="shared" si="56"/>
        <v>4543913.51</v>
      </c>
      <c r="U87" s="4">
        <f t="shared" si="45"/>
        <v>31862842.979999997</v>
      </c>
      <c r="V87" s="5">
        <f t="shared" si="46"/>
        <v>0.22954990512401605</v>
      </c>
      <c r="W87" s="5">
        <f t="shared" si="5"/>
        <v>1.165357409453097</v>
      </c>
      <c r="X87" s="5">
        <f t="shared" si="6"/>
        <v>0.21474316995431916</v>
      </c>
      <c r="Y87" s="51"/>
      <c r="Z87" s="12">
        <f t="shared" si="47"/>
        <v>1.609650484531432</v>
      </c>
      <c r="AA87" s="14">
        <v>673123.7631476432</v>
      </c>
      <c r="AB87" s="18">
        <f t="shared" si="48"/>
        <v>10834.939915002245</v>
      </c>
      <c r="AC87" s="19">
        <v>222.920389564875</v>
      </c>
      <c r="AD87" s="18">
        <f t="shared" si="57"/>
        <v>10612.01952543737</v>
      </c>
      <c r="AE87" s="21"/>
      <c r="AF87" s="2">
        <f>F87/H87</f>
        <v>2121410671.9537027</v>
      </c>
      <c r="AG87" s="5">
        <f t="shared" si="49"/>
        <v>0.2003768518843752</v>
      </c>
      <c r="AH87" s="5">
        <f t="shared" si="50"/>
        <v>1.0873949987606848</v>
      </c>
      <c r="AI87" s="5">
        <f t="shared" si="51"/>
        <v>0.20487082333744613</v>
      </c>
      <c r="AJ87" s="5">
        <f t="shared" si="52"/>
        <v>1.5019648671162793</v>
      </c>
      <c r="AL87" s="14">
        <v>10128.884130076267</v>
      </c>
      <c r="AM87" s="13">
        <f t="shared" si="53"/>
        <v>706.0557849259785</v>
      </c>
      <c r="AN87" s="29">
        <f t="shared" si="58"/>
        <v>0.06970716377625914</v>
      </c>
      <c r="AO87" s="71"/>
      <c r="AP87" s="93">
        <v>8357601.22</v>
      </c>
      <c r="AQ87" s="93">
        <v>8335204.83</v>
      </c>
      <c r="AR87" s="16">
        <f t="shared" si="54"/>
        <v>-22396.389999999665</v>
      </c>
      <c r="AS87" s="73">
        <f t="shared" si="55"/>
        <v>-0.002679762938007189</v>
      </c>
    </row>
    <row r="88" spans="1:45" ht="12.75">
      <c r="A88" s="1" t="s">
        <v>175</v>
      </c>
      <c r="B88" s="1" t="s">
        <v>176</v>
      </c>
      <c r="C88" s="2" t="s">
        <v>49</v>
      </c>
      <c r="D88" s="1"/>
      <c r="F88" s="67">
        <v>682188401</v>
      </c>
      <c r="G88" s="62">
        <v>60.56</v>
      </c>
      <c r="H88" s="10">
        <f t="shared" si="42"/>
        <v>0.6056</v>
      </c>
      <c r="I88" s="40">
        <v>2123391.49</v>
      </c>
      <c r="J88" s="40">
        <v>0</v>
      </c>
      <c r="K88" s="40">
        <v>0</v>
      </c>
      <c r="L88" s="40">
        <v>50639.98</v>
      </c>
      <c r="M88" s="48">
        <f t="shared" si="43"/>
        <v>2174031.47</v>
      </c>
      <c r="N88" s="40">
        <v>15946416.5</v>
      </c>
      <c r="O88" s="40">
        <v>0</v>
      </c>
      <c r="P88" s="40">
        <v>0</v>
      </c>
      <c r="Q88" s="4">
        <f t="shared" si="44"/>
        <v>15946416.5</v>
      </c>
      <c r="R88" s="40">
        <v>5290074</v>
      </c>
      <c r="S88" s="40">
        <v>0</v>
      </c>
      <c r="T88" s="4">
        <f t="shared" si="56"/>
        <v>5290074</v>
      </c>
      <c r="U88" s="4">
        <f t="shared" si="45"/>
        <v>23410521.97</v>
      </c>
      <c r="V88" s="5">
        <f t="shared" si="46"/>
        <v>0.7754564563462872</v>
      </c>
      <c r="W88" s="5">
        <f t="shared" si="5"/>
        <v>2.33753849766789</v>
      </c>
      <c r="X88" s="5">
        <f t="shared" si="6"/>
        <v>0.31868490681066275</v>
      </c>
      <c r="Y88" s="51"/>
      <c r="Z88" s="12">
        <f t="shared" si="47"/>
        <v>3.43167986082484</v>
      </c>
      <c r="AA88" s="14">
        <v>182581.2023191944</v>
      </c>
      <c r="AB88" s="18">
        <f t="shared" si="48"/>
        <v>6265.602349639649</v>
      </c>
      <c r="AC88" s="19">
        <v>320.45043069315</v>
      </c>
      <c r="AD88" s="18">
        <f t="shared" si="57"/>
        <v>5945.151918946499</v>
      </c>
      <c r="AE88" s="21"/>
      <c r="AF88" s="2">
        <f t="shared" si="59"/>
        <v>1126466976.5521796</v>
      </c>
      <c r="AG88" s="5">
        <f t="shared" si="49"/>
        <v>0.19299557956453736</v>
      </c>
      <c r="AH88" s="5">
        <f t="shared" si="50"/>
        <v>1.4156133141876743</v>
      </c>
      <c r="AI88" s="5">
        <f t="shared" si="51"/>
        <v>0.4696164299633116</v>
      </c>
      <c r="AJ88" s="5">
        <f t="shared" si="52"/>
        <v>2.078225323715523</v>
      </c>
      <c r="AL88" s="14">
        <v>5864.12911756148</v>
      </c>
      <c r="AM88" s="13">
        <f t="shared" si="53"/>
        <v>401.47323207816953</v>
      </c>
      <c r="AN88" s="29">
        <f t="shared" si="58"/>
        <v>0.06846254985686892</v>
      </c>
      <c r="AO88" s="71"/>
      <c r="AP88" s="93">
        <v>9380711</v>
      </c>
      <c r="AQ88" s="93">
        <v>9919969</v>
      </c>
      <c r="AR88" s="16">
        <f t="shared" si="54"/>
        <v>539258</v>
      </c>
      <c r="AS88" s="73">
        <f t="shared" si="55"/>
        <v>0.05748583449591401</v>
      </c>
    </row>
    <row r="89" spans="1:45" ht="12.75">
      <c r="A89" s="1" t="s">
        <v>177</v>
      </c>
      <c r="B89" s="1" t="s">
        <v>178</v>
      </c>
      <c r="C89" s="2" t="s">
        <v>49</v>
      </c>
      <c r="D89" s="1"/>
      <c r="F89" s="67">
        <v>524546788</v>
      </c>
      <c r="G89" s="62">
        <v>72.14</v>
      </c>
      <c r="H89" s="10">
        <f t="shared" si="42"/>
        <v>0.7214</v>
      </c>
      <c r="I89" s="40">
        <v>1329536.05</v>
      </c>
      <c r="J89" s="40">
        <v>0</v>
      </c>
      <c r="K89" s="40">
        <v>0</v>
      </c>
      <c r="L89" s="40">
        <v>32039.46</v>
      </c>
      <c r="M89" s="48">
        <f t="shared" si="43"/>
        <v>1361575.51</v>
      </c>
      <c r="N89" s="40">
        <v>8785661</v>
      </c>
      <c r="O89" s="40">
        <v>0</v>
      </c>
      <c r="P89" s="40">
        <v>0</v>
      </c>
      <c r="Q89" s="4">
        <f t="shared" si="44"/>
        <v>8785661</v>
      </c>
      <c r="R89" s="40">
        <v>4079474</v>
      </c>
      <c r="S89" s="40">
        <v>0</v>
      </c>
      <c r="T89" s="4">
        <f t="shared" si="56"/>
        <v>4079474</v>
      </c>
      <c r="U89" s="4">
        <f t="shared" si="45"/>
        <v>14226710.51</v>
      </c>
      <c r="V89" s="5">
        <f t="shared" si="46"/>
        <v>0.7777140368267778</v>
      </c>
      <c r="W89" s="5">
        <f t="shared" si="5"/>
        <v>1.6749051182827945</v>
      </c>
      <c r="X89" s="5">
        <f t="shared" si="6"/>
        <v>0.2595717943849081</v>
      </c>
      <c r="Y89" s="51"/>
      <c r="Z89" s="12">
        <f t="shared" si="47"/>
        <v>2.7121909494944805</v>
      </c>
      <c r="AA89" s="14">
        <v>179636.81474480152</v>
      </c>
      <c r="AB89" s="18">
        <f t="shared" si="48"/>
        <v>4872.093431468673</v>
      </c>
      <c r="AC89" s="19">
        <v>282.5430698232001</v>
      </c>
      <c r="AD89" s="18">
        <f t="shared" si="57"/>
        <v>4589.550361645473</v>
      </c>
      <c r="AE89" s="21"/>
      <c r="AF89" s="2">
        <f t="shared" si="59"/>
        <v>727123354.5883005</v>
      </c>
      <c r="AG89" s="5">
        <f t="shared" si="49"/>
        <v>0.18725509246927274</v>
      </c>
      <c r="AH89" s="5">
        <f t="shared" si="50"/>
        <v>1.2082765523292083</v>
      </c>
      <c r="AI89" s="5">
        <f t="shared" si="51"/>
        <v>0.5610429061668375</v>
      </c>
      <c r="AJ89" s="5">
        <f t="shared" si="52"/>
        <v>1.9565745509653183</v>
      </c>
      <c r="AL89" s="14">
        <v>4576.69070365657</v>
      </c>
      <c r="AM89" s="13">
        <f t="shared" si="53"/>
        <v>295.40272781210297</v>
      </c>
      <c r="AN89" s="29">
        <f t="shared" si="58"/>
        <v>0.06454504945595067</v>
      </c>
      <c r="AO89" s="71"/>
      <c r="AP89" s="93">
        <v>6213250</v>
      </c>
      <c r="AQ89" s="93">
        <v>7669476</v>
      </c>
      <c r="AR89" s="16">
        <f t="shared" si="54"/>
        <v>1456226</v>
      </c>
      <c r="AS89" s="73">
        <f t="shared" si="55"/>
        <v>0.23437428077093309</v>
      </c>
    </row>
    <row r="90" spans="1:45" ht="12.75">
      <c r="A90" s="1" t="s">
        <v>179</v>
      </c>
      <c r="B90" s="1" t="s">
        <v>180</v>
      </c>
      <c r="C90" s="2" t="s">
        <v>49</v>
      </c>
      <c r="D90" s="1"/>
      <c r="F90" s="67">
        <v>826960650</v>
      </c>
      <c r="G90" s="62">
        <v>61.41</v>
      </c>
      <c r="H90" s="10">
        <f t="shared" si="42"/>
        <v>0.6141</v>
      </c>
      <c r="I90" s="40">
        <v>2533221.75</v>
      </c>
      <c r="J90" s="40">
        <v>0</v>
      </c>
      <c r="K90" s="40">
        <v>0</v>
      </c>
      <c r="L90" s="40">
        <v>60464.49</v>
      </c>
      <c r="M90" s="48">
        <f t="shared" si="43"/>
        <v>2593686.24</v>
      </c>
      <c r="N90" s="40">
        <v>0</v>
      </c>
      <c r="O90" s="40">
        <v>14409519.2</v>
      </c>
      <c r="P90" s="40">
        <v>0</v>
      </c>
      <c r="Q90" s="4">
        <f t="shared" si="44"/>
        <v>14409519.2</v>
      </c>
      <c r="R90" s="40">
        <v>5806393</v>
      </c>
      <c r="S90" s="40">
        <v>0</v>
      </c>
      <c r="T90" s="4">
        <f t="shared" si="56"/>
        <v>5806393</v>
      </c>
      <c r="U90" s="4">
        <f t="shared" si="45"/>
        <v>22809598.439999998</v>
      </c>
      <c r="V90" s="5">
        <f t="shared" si="46"/>
        <v>0.7021365526884502</v>
      </c>
      <c r="W90" s="5">
        <f t="shared" si="5"/>
        <v>1.7424673350539714</v>
      </c>
      <c r="X90" s="5">
        <f t="shared" si="6"/>
        <v>0.31364082922204345</v>
      </c>
      <c r="Y90" s="51"/>
      <c r="Z90" s="12">
        <f t="shared" si="47"/>
        <v>2.758244716964465</v>
      </c>
      <c r="AA90" s="14">
        <v>246182.12765957447</v>
      </c>
      <c r="AB90" s="18">
        <f t="shared" si="48"/>
        <v>6790.305530280928</v>
      </c>
      <c r="AC90" s="19">
        <v>230.91657633</v>
      </c>
      <c r="AD90" s="18">
        <f t="shared" si="57"/>
        <v>6559.388953950928</v>
      </c>
      <c r="AE90" s="21"/>
      <c r="AF90" s="2">
        <f t="shared" si="59"/>
        <v>1346622129.9462628</v>
      </c>
      <c r="AG90" s="5">
        <f t="shared" si="49"/>
        <v>0.19260683322525687</v>
      </c>
      <c r="AH90" s="5">
        <f t="shared" si="50"/>
        <v>1.0700491904566438</v>
      </c>
      <c r="AI90" s="5">
        <f t="shared" si="51"/>
        <v>0.4311820570059772</v>
      </c>
      <c r="AJ90" s="5">
        <f t="shared" si="52"/>
        <v>1.693838080687878</v>
      </c>
      <c r="AL90" s="14">
        <v>6557.65624276338</v>
      </c>
      <c r="AM90" s="13">
        <f t="shared" si="53"/>
        <v>232.64928751754815</v>
      </c>
      <c r="AN90" s="29">
        <f t="shared" si="58"/>
        <v>0.035477505819901035</v>
      </c>
      <c r="AO90" s="71"/>
      <c r="AP90" s="93">
        <v>8516784</v>
      </c>
      <c r="AQ90" s="93">
        <v>9063074</v>
      </c>
      <c r="AR90" s="16">
        <f t="shared" si="54"/>
        <v>546290</v>
      </c>
      <c r="AS90" s="73">
        <f t="shared" si="55"/>
        <v>0.06414275623286912</v>
      </c>
    </row>
    <row r="91" spans="1:45" ht="12.75">
      <c r="A91" s="1" t="s">
        <v>181</v>
      </c>
      <c r="B91" s="1" t="s">
        <v>182</v>
      </c>
      <c r="C91" s="2" t="s">
        <v>49</v>
      </c>
      <c r="D91" s="1"/>
      <c r="F91" s="67">
        <v>805346886</v>
      </c>
      <c r="G91" s="62">
        <v>60.1</v>
      </c>
      <c r="H91" s="10">
        <f t="shared" si="42"/>
        <v>0.601</v>
      </c>
      <c r="I91" s="40">
        <v>2461353.8</v>
      </c>
      <c r="J91" s="40">
        <v>0</v>
      </c>
      <c r="K91" s="40">
        <v>0</v>
      </c>
      <c r="L91" s="40">
        <v>58939.91</v>
      </c>
      <c r="M91" s="48">
        <f t="shared" si="43"/>
        <v>2520293.71</v>
      </c>
      <c r="N91" s="40">
        <v>0</v>
      </c>
      <c r="O91" s="40">
        <v>14394881.32</v>
      </c>
      <c r="P91" s="40">
        <v>0</v>
      </c>
      <c r="Q91" s="4">
        <f t="shared" si="44"/>
        <v>14394881.32</v>
      </c>
      <c r="R91" s="40">
        <v>8138555</v>
      </c>
      <c r="S91" s="40">
        <v>0</v>
      </c>
      <c r="T91" s="4">
        <f t="shared" si="56"/>
        <v>8138555</v>
      </c>
      <c r="U91" s="4">
        <f t="shared" si="45"/>
        <v>25053730.03</v>
      </c>
      <c r="V91" s="5">
        <f t="shared" si="46"/>
        <v>1.0105651541564413</v>
      </c>
      <c r="W91" s="5">
        <f t="shared" si="5"/>
        <v>1.7874137927690454</v>
      </c>
      <c r="X91" s="5">
        <f t="shared" si="6"/>
        <v>0.3129451114559844</v>
      </c>
      <c r="Y91" s="51"/>
      <c r="Z91" s="12">
        <f t="shared" si="47"/>
        <v>3.110924058381471</v>
      </c>
      <c r="AA91" s="14">
        <v>186070.50147492625</v>
      </c>
      <c r="AB91" s="18">
        <f t="shared" si="48"/>
        <v>5788.511995934531</v>
      </c>
      <c r="AC91" s="19">
        <v>236.04048083430004</v>
      </c>
      <c r="AD91" s="18">
        <f t="shared" si="57"/>
        <v>5552.471515100231</v>
      </c>
      <c r="AE91" s="21"/>
      <c r="AF91" s="2">
        <f t="shared" si="59"/>
        <v>1340011457.5707154</v>
      </c>
      <c r="AG91" s="5">
        <f t="shared" si="49"/>
        <v>0.18808001198504665</v>
      </c>
      <c r="AH91" s="5">
        <f t="shared" si="50"/>
        <v>1.0742356894541962</v>
      </c>
      <c r="AI91" s="5">
        <f t="shared" si="51"/>
        <v>0.6073496576480213</v>
      </c>
      <c r="AJ91" s="5">
        <f t="shared" si="52"/>
        <v>1.8696653590872643</v>
      </c>
      <c r="AL91" s="14">
        <v>5390.967678431661</v>
      </c>
      <c r="AM91" s="13">
        <f t="shared" si="53"/>
        <v>397.5443175028704</v>
      </c>
      <c r="AN91" s="29">
        <f t="shared" si="58"/>
        <v>0.07374266388080515</v>
      </c>
      <c r="AO91" s="71"/>
      <c r="AP91" s="93">
        <v>11409531</v>
      </c>
      <c r="AQ91" s="93">
        <v>11794672</v>
      </c>
      <c r="AR91" s="16">
        <f t="shared" si="54"/>
        <v>385141</v>
      </c>
      <c r="AS91" s="73">
        <f t="shared" si="55"/>
        <v>0.03375607638911713</v>
      </c>
    </row>
    <row r="92" spans="1:45" ht="12.75">
      <c r="A92" s="1" t="s">
        <v>183</v>
      </c>
      <c r="B92" s="1" t="s">
        <v>184</v>
      </c>
      <c r="C92" s="2" t="s">
        <v>49</v>
      </c>
      <c r="D92" s="1"/>
      <c r="E92" s="1" t="s">
        <v>1191</v>
      </c>
      <c r="F92" s="67">
        <v>1542688774</v>
      </c>
      <c r="G92" s="62">
        <v>103.97</v>
      </c>
      <c r="H92" s="10">
        <f t="shared" si="42"/>
        <v>1.0397</v>
      </c>
      <c r="I92" s="40">
        <v>2751984.39</v>
      </c>
      <c r="J92" s="40">
        <v>0</v>
      </c>
      <c r="K92" s="40">
        <v>0</v>
      </c>
      <c r="L92" s="40">
        <v>65627.49</v>
      </c>
      <c r="M92" s="48">
        <f t="shared" si="43"/>
        <v>2817611.8800000004</v>
      </c>
      <c r="N92" s="40">
        <v>9283648</v>
      </c>
      <c r="O92" s="40">
        <v>5266980.73</v>
      </c>
      <c r="P92" s="40">
        <v>0</v>
      </c>
      <c r="Q92" s="4">
        <f t="shared" si="44"/>
        <v>14550628.73</v>
      </c>
      <c r="R92" s="40">
        <v>5231313</v>
      </c>
      <c r="S92" s="40">
        <v>89874</v>
      </c>
      <c r="T92" s="4">
        <f t="shared" si="56"/>
        <v>5321187</v>
      </c>
      <c r="U92" s="4">
        <f t="shared" si="45"/>
        <v>22689427.61</v>
      </c>
      <c r="V92" s="5">
        <f t="shared" si="46"/>
        <v>0.3449293914418541</v>
      </c>
      <c r="W92" s="5">
        <f t="shared" si="5"/>
        <v>0.9431992359853654</v>
      </c>
      <c r="X92" s="5">
        <f t="shared" si="6"/>
        <v>0.1826429236724322</v>
      </c>
      <c r="Y92" s="51"/>
      <c r="Z92" s="12">
        <f t="shared" si="47"/>
        <v>1.4707715510996515</v>
      </c>
      <c r="AA92" s="14">
        <v>622893.4203371397</v>
      </c>
      <c r="AB92" s="18">
        <f t="shared" si="48"/>
        <v>9161.339219990223</v>
      </c>
      <c r="AC92" s="19">
        <v>208.49254727647508</v>
      </c>
      <c r="AD92" s="18">
        <f t="shared" si="57"/>
        <v>8952.846672713747</v>
      </c>
      <c r="AE92" s="21"/>
      <c r="AF92" s="2">
        <f t="shared" si="59"/>
        <v>1483782604.59748</v>
      </c>
      <c r="AG92" s="5">
        <f t="shared" si="49"/>
        <v>0.18989384774222776</v>
      </c>
      <c r="AH92" s="5">
        <f t="shared" si="50"/>
        <v>0.9806442456539844</v>
      </c>
      <c r="AI92" s="5">
        <f t="shared" si="51"/>
        <v>0.35256600150122047</v>
      </c>
      <c r="AJ92" s="5">
        <f t="shared" si="52"/>
        <v>1.529161181678308</v>
      </c>
      <c r="AL92" s="14">
        <v>8674.9180105469</v>
      </c>
      <c r="AM92" s="13">
        <f t="shared" si="53"/>
        <v>486.42120944332237</v>
      </c>
      <c r="AN92" s="29">
        <f t="shared" si="58"/>
        <v>0.05607213910862732</v>
      </c>
      <c r="AO92" s="71"/>
      <c r="AP92" s="93">
        <v>7992281</v>
      </c>
      <c r="AQ92" s="93">
        <v>8161303</v>
      </c>
      <c r="AR92" s="16">
        <f t="shared" si="54"/>
        <v>169022</v>
      </c>
      <c r="AS92" s="73">
        <f t="shared" si="55"/>
        <v>0.021148155326370533</v>
      </c>
    </row>
    <row r="93" spans="1:45" ht="12.75">
      <c r="A93" s="1" t="s">
        <v>185</v>
      </c>
      <c r="B93" s="1" t="s">
        <v>186</v>
      </c>
      <c r="C93" s="2" t="s">
        <v>49</v>
      </c>
      <c r="D93" s="1"/>
      <c r="F93" s="67">
        <v>733995795</v>
      </c>
      <c r="G93" s="62">
        <v>88.08</v>
      </c>
      <c r="H93" s="10">
        <f t="shared" si="42"/>
        <v>0.8808</v>
      </c>
      <c r="I93" s="40">
        <v>1566175.01</v>
      </c>
      <c r="J93" s="40">
        <v>0</v>
      </c>
      <c r="K93" s="40">
        <v>0</v>
      </c>
      <c r="L93" s="40">
        <v>37458.76</v>
      </c>
      <c r="M93" s="48">
        <f t="shared" si="43"/>
        <v>1603633.77</v>
      </c>
      <c r="N93" s="40">
        <v>8582898.5</v>
      </c>
      <c r="O93" s="40">
        <v>0</v>
      </c>
      <c r="P93" s="40">
        <v>0</v>
      </c>
      <c r="Q93" s="4">
        <f t="shared" si="44"/>
        <v>8582898.5</v>
      </c>
      <c r="R93" s="40">
        <v>5026071</v>
      </c>
      <c r="S93" s="40">
        <v>0</v>
      </c>
      <c r="T93" s="4">
        <f t="shared" si="56"/>
        <v>5026071</v>
      </c>
      <c r="U93" s="4">
        <f t="shared" si="45"/>
        <v>15212603.27</v>
      </c>
      <c r="V93" s="5">
        <f t="shared" si="46"/>
        <v>0.6847547403183692</v>
      </c>
      <c r="W93" s="5">
        <f t="shared" si="5"/>
        <v>1.1693389197141109</v>
      </c>
      <c r="X93" s="5">
        <f t="shared" si="6"/>
        <v>0.21847996690498753</v>
      </c>
      <c r="Y93" s="51"/>
      <c r="Z93" s="12">
        <f t="shared" si="47"/>
        <v>2.0725736269374675</v>
      </c>
      <c r="AA93" s="14">
        <v>230954.398708636</v>
      </c>
      <c r="AB93" s="18">
        <f t="shared" si="48"/>
        <v>4786.699957887197</v>
      </c>
      <c r="AC93" s="19">
        <v>221.29627106137502</v>
      </c>
      <c r="AD93" s="18">
        <f t="shared" si="57"/>
        <v>4565.403686825823</v>
      </c>
      <c r="AE93" s="21"/>
      <c r="AF93" s="2">
        <f t="shared" si="59"/>
        <v>833328559.2643051</v>
      </c>
      <c r="AG93" s="5">
        <f t="shared" si="49"/>
        <v>0.19243715484991303</v>
      </c>
      <c r="AH93" s="5">
        <f t="shared" si="50"/>
        <v>1.0299537204841889</v>
      </c>
      <c r="AI93" s="5">
        <f t="shared" si="51"/>
        <v>0.6031319752724197</v>
      </c>
      <c r="AJ93" s="5">
        <f t="shared" si="52"/>
        <v>1.8255228506065215</v>
      </c>
      <c r="AL93" s="14">
        <v>4642.967668230164</v>
      </c>
      <c r="AM93" s="13">
        <f t="shared" si="53"/>
        <v>143.7322896570331</v>
      </c>
      <c r="AN93" s="29">
        <f t="shared" si="58"/>
        <v>0.03095698698066142</v>
      </c>
      <c r="AO93" s="71"/>
      <c r="AP93" s="93">
        <v>7786699</v>
      </c>
      <c r="AQ93" s="93">
        <v>7691645</v>
      </c>
      <c r="AR93" s="16">
        <f t="shared" si="54"/>
        <v>-95054</v>
      </c>
      <c r="AS93" s="73">
        <f t="shared" si="55"/>
        <v>-0.012207226708005536</v>
      </c>
    </row>
    <row r="94" spans="1:45" ht="12.75">
      <c r="A94" s="1" t="s">
        <v>187</v>
      </c>
      <c r="B94" s="1" t="s">
        <v>188</v>
      </c>
      <c r="C94" s="2" t="s">
        <v>49</v>
      </c>
      <c r="D94" s="1"/>
      <c r="F94" s="67">
        <v>2079470889</v>
      </c>
      <c r="G94" s="62">
        <v>63.93</v>
      </c>
      <c r="H94" s="10">
        <f t="shared" si="42"/>
        <v>0.6393</v>
      </c>
      <c r="I94" s="40">
        <v>6041072.38</v>
      </c>
      <c r="J94" s="40">
        <v>0</v>
      </c>
      <c r="K94" s="40">
        <v>0</v>
      </c>
      <c r="L94" s="40">
        <v>144136.67</v>
      </c>
      <c r="M94" s="48">
        <f t="shared" si="43"/>
        <v>6185209.05</v>
      </c>
      <c r="N94" s="40">
        <v>22605881</v>
      </c>
      <c r="O94" s="40">
        <v>12857179.31</v>
      </c>
      <c r="P94" s="40">
        <v>0</v>
      </c>
      <c r="Q94" s="4">
        <f t="shared" si="44"/>
        <v>35463060.31</v>
      </c>
      <c r="R94" s="40">
        <v>6350413</v>
      </c>
      <c r="S94" s="40">
        <v>0</v>
      </c>
      <c r="T94" s="4">
        <f t="shared" si="56"/>
        <v>6350413</v>
      </c>
      <c r="U94" s="4">
        <f t="shared" si="45"/>
        <v>47998682.36</v>
      </c>
      <c r="V94" s="5">
        <f t="shared" si="46"/>
        <v>0.30538600148684264</v>
      </c>
      <c r="W94" s="5">
        <f t="shared" si="5"/>
        <v>1.7053886398502982</v>
      </c>
      <c r="X94" s="5">
        <f t="shared" si="6"/>
        <v>0.2974414829617747</v>
      </c>
      <c r="Y94" s="51"/>
      <c r="Z94" s="12">
        <f t="shared" si="47"/>
        <v>2.3082161242989154</v>
      </c>
      <c r="AA94" s="14">
        <v>349349.4632058288</v>
      </c>
      <c r="AB94" s="18">
        <f t="shared" si="48"/>
        <v>8063.740639868647</v>
      </c>
      <c r="AC94" s="19">
        <v>239.25665546955003</v>
      </c>
      <c r="AD94" s="18">
        <f t="shared" si="57"/>
        <v>7824.483984399097</v>
      </c>
      <c r="AE94" s="21"/>
      <c r="AF94" s="2">
        <f t="shared" si="59"/>
        <v>3252730938.5265136</v>
      </c>
      <c r="AG94" s="5">
        <f t="shared" si="49"/>
        <v>0.19015434005746254</v>
      </c>
      <c r="AH94" s="5">
        <f t="shared" si="50"/>
        <v>1.0902549574562956</v>
      </c>
      <c r="AI94" s="5">
        <f t="shared" si="51"/>
        <v>0.1952332707505385</v>
      </c>
      <c r="AJ94" s="5">
        <f t="shared" si="52"/>
        <v>1.4756425682642964</v>
      </c>
      <c r="AL94" s="14">
        <v>7730.3136557927155</v>
      </c>
      <c r="AM94" s="13">
        <f t="shared" si="53"/>
        <v>333.4269840759316</v>
      </c>
      <c r="AN94" s="29">
        <f t="shared" si="58"/>
        <v>0.04313240043320595</v>
      </c>
      <c r="AO94" s="71"/>
      <c r="AP94" s="93">
        <v>12671338</v>
      </c>
      <c r="AQ94" s="93">
        <v>13038337</v>
      </c>
      <c r="AR94" s="16">
        <f t="shared" si="54"/>
        <v>366999</v>
      </c>
      <c r="AS94" s="73">
        <f t="shared" si="55"/>
        <v>0.02896292404164422</v>
      </c>
    </row>
    <row r="95" spans="1:45" ht="12.75">
      <c r="A95" s="1" t="s">
        <v>189</v>
      </c>
      <c r="B95" s="1" t="s">
        <v>190</v>
      </c>
      <c r="C95" s="2" t="s">
        <v>191</v>
      </c>
      <c r="D95" s="1"/>
      <c r="F95" s="67">
        <v>70947790</v>
      </c>
      <c r="G95" s="62">
        <v>77.68</v>
      </c>
      <c r="H95" s="10">
        <f t="shared" si="42"/>
        <v>0.7768</v>
      </c>
      <c r="I95" s="40">
        <v>342940.53</v>
      </c>
      <c r="J95" s="40">
        <v>26401.39</v>
      </c>
      <c r="K95" s="40">
        <v>0</v>
      </c>
      <c r="L95" s="40">
        <v>31518.98</v>
      </c>
      <c r="M95" s="48">
        <f t="shared" si="43"/>
        <v>400860.9</v>
      </c>
      <c r="N95" s="40">
        <v>999249</v>
      </c>
      <c r="O95" s="40">
        <v>766306.99</v>
      </c>
      <c r="P95" s="40">
        <v>0</v>
      </c>
      <c r="Q95" s="4">
        <f t="shared" si="44"/>
        <v>1765555.99</v>
      </c>
      <c r="R95" s="40">
        <v>94300</v>
      </c>
      <c r="S95" s="40">
        <v>0</v>
      </c>
      <c r="T95" s="2">
        <f t="shared" si="56"/>
        <v>94300</v>
      </c>
      <c r="U95" s="4">
        <f t="shared" si="45"/>
        <v>2260716.89</v>
      </c>
      <c r="V95" s="5">
        <f t="shared" si="46"/>
        <v>0.132914640470126</v>
      </c>
      <c r="W95" s="5">
        <f t="shared" si="5"/>
        <v>2.488528522171022</v>
      </c>
      <c r="X95" s="5">
        <f t="shared" si="6"/>
        <v>0.5650082969462473</v>
      </c>
      <c r="Y95" s="49"/>
      <c r="Z95" s="12">
        <f t="shared" si="47"/>
        <v>3.186451459587395</v>
      </c>
      <c r="AA95" s="14">
        <v>96683.42342342342</v>
      </c>
      <c r="AB95" s="18">
        <f t="shared" si="48"/>
        <v>3080.7703568547367</v>
      </c>
      <c r="AC95" s="19">
        <v>346.4113893489</v>
      </c>
      <c r="AD95" s="18">
        <f t="shared" si="57"/>
        <v>2734.3589675058365</v>
      </c>
      <c r="AE95" s="21"/>
      <c r="AF95" s="2">
        <f t="shared" si="59"/>
        <v>91333406.2821833</v>
      </c>
      <c r="AG95" s="5">
        <f t="shared" si="49"/>
        <v>0.43889844506784503</v>
      </c>
      <c r="AH95" s="5">
        <f t="shared" si="50"/>
        <v>1.93308895602245</v>
      </c>
      <c r="AI95" s="5">
        <f t="shared" si="51"/>
        <v>0.10324809271719387</v>
      </c>
      <c r="AJ95" s="5">
        <f t="shared" si="52"/>
        <v>2.4752354938074888</v>
      </c>
      <c r="AL95" s="14">
        <v>2619.6554107977427</v>
      </c>
      <c r="AM95" s="13">
        <f t="shared" si="53"/>
        <v>461.1149460569941</v>
      </c>
      <c r="AN95" s="29">
        <f t="shared" si="58"/>
        <v>0.1760212217822093</v>
      </c>
      <c r="AO95" s="71"/>
      <c r="AP95" s="93">
        <v>1370000</v>
      </c>
      <c r="AQ95" s="93">
        <v>1380000</v>
      </c>
      <c r="AR95" s="16">
        <f t="shared" si="54"/>
        <v>10000</v>
      </c>
      <c r="AS95" s="73">
        <f t="shared" si="55"/>
        <v>0.0072992700729927005</v>
      </c>
    </row>
    <row r="96" spans="1:45" ht="12.75">
      <c r="A96" s="1" t="s">
        <v>192</v>
      </c>
      <c r="B96" s="1" t="s">
        <v>193</v>
      </c>
      <c r="C96" s="2" t="s">
        <v>191</v>
      </c>
      <c r="D96" s="1"/>
      <c r="F96" s="67">
        <v>83531809</v>
      </c>
      <c r="G96" s="62">
        <v>87.54</v>
      </c>
      <c r="H96" s="10">
        <f t="shared" si="42"/>
        <v>0.8754000000000001</v>
      </c>
      <c r="I96" s="40">
        <v>398725.07</v>
      </c>
      <c r="J96" s="40">
        <v>30701.61</v>
      </c>
      <c r="K96" s="40">
        <v>0</v>
      </c>
      <c r="L96" s="40">
        <v>36652.74</v>
      </c>
      <c r="M96" s="48">
        <f t="shared" si="43"/>
        <v>466079.42</v>
      </c>
      <c r="N96" s="40">
        <v>1917779</v>
      </c>
      <c r="O96" s="40">
        <v>0</v>
      </c>
      <c r="P96" s="40">
        <v>0</v>
      </c>
      <c r="Q96" s="4">
        <f t="shared" si="44"/>
        <v>1917779</v>
      </c>
      <c r="R96" s="40">
        <v>978021.51</v>
      </c>
      <c r="S96" s="40">
        <v>0</v>
      </c>
      <c r="T96" s="4">
        <f t="shared" si="56"/>
        <v>978021.51</v>
      </c>
      <c r="U96" s="4">
        <f t="shared" si="45"/>
        <v>3361879.9299999997</v>
      </c>
      <c r="V96" s="5">
        <f t="shared" si="46"/>
        <v>1.170837219627316</v>
      </c>
      <c r="W96" s="5">
        <f t="shared" si="5"/>
        <v>2.2958667158758645</v>
      </c>
      <c r="X96" s="5">
        <f t="shared" si="6"/>
        <v>0.5579663909828649</v>
      </c>
      <c r="Y96" s="49"/>
      <c r="Z96" s="12">
        <f t="shared" si="47"/>
        <v>4.024670326486046</v>
      </c>
      <c r="AA96" s="14">
        <v>86425.23255813954</v>
      </c>
      <c r="AB96" s="18">
        <f t="shared" si="48"/>
        <v>3478.330689363999</v>
      </c>
      <c r="AC96" s="37">
        <v>333.83240216505004</v>
      </c>
      <c r="AD96" s="18">
        <f t="shared" si="57"/>
        <v>3144.498287198949</v>
      </c>
      <c r="AE96" s="21"/>
      <c r="AF96" s="2">
        <f t="shared" si="59"/>
        <v>95421303.40415809</v>
      </c>
      <c r="AG96" s="5">
        <f t="shared" si="49"/>
        <v>0.48844377866640004</v>
      </c>
      <c r="AH96" s="5">
        <f t="shared" si="50"/>
        <v>2.0098017230777323</v>
      </c>
      <c r="AI96" s="5">
        <f t="shared" si="51"/>
        <v>1.0249509020617524</v>
      </c>
      <c r="AJ96" s="5">
        <f t="shared" si="52"/>
        <v>3.5231964038058847</v>
      </c>
      <c r="AL96" s="14">
        <v>3096.8160222342444</v>
      </c>
      <c r="AM96" s="13">
        <f t="shared" si="53"/>
        <v>381.5146671297548</v>
      </c>
      <c r="AN96" s="29">
        <f t="shared" si="58"/>
        <v>0.12319578056642361</v>
      </c>
      <c r="AO96" s="71"/>
      <c r="AP96" s="93">
        <v>1929963.28</v>
      </c>
      <c r="AQ96" s="93">
        <v>2082112.61</v>
      </c>
      <c r="AR96" s="16">
        <f t="shared" si="54"/>
        <v>152149.33000000007</v>
      </c>
      <c r="AS96" s="73">
        <f t="shared" si="55"/>
        <v>0.0788353496549427</v>
      </c>
    </row>
    <row r="97" spans="1:45" ht="12.75">
      <c r="A97" s="1" t="s">
        <v>194</v>
      </c>
      <c r="B97" s="1" t="s">
        <v>195</v>
      </c>
      <c r="C97" s="2" t="s">
        <v>191</v>
      </c>
      <c r="D97" s="1"/>
      <c r="F97" s="67">
        <v>185193813</v>
      </c>
      <c r="G97" s="62">
        <v>77.84</v>
      </c>
      <c r="H97" s="10">
        <f t="shared" si="42"/>
        <v>0.7784</v>
      </c>
      <c r="I97" s="40">
        <v>953882.99</v>
      </c>
      <c r="J97" s="40">
        <v>73441.02</v>
      </c>
      <c r="K97" s="40">
        <v>0</v>
      </c>
      <c r="L97" s="40">
        <v>87676.66</v>
      </c>
      <c r="M97" s="48">
        <f t="shared" si="43"/>
        <v>1115000.67</v>
      </c>
      <c r="N97" s="40">
        <v>0</v>
      </c>
      <c r="O97" s="40">
        <v>4159920.96</v>
      </c>
      <c r="P97" s="40">
        <v>0</v>
      </c>
      <c r="Q97" s="4">
        <f t="shared" si="44"/>
        <v>4159920.96</v>
      </c>
      <c r="R97" s="40">
        <v>1942310</v>
      </c>
      <c r="S97" s="40">
        <v>0</v>
      </c>
      <c r="T97" s="4">
        <f t="shared" si="56"/>
        <v>1942310</v>
      </c>
      <c r="U97" s="4">
        <f t="shared" si="45"/>
        <v>7217231.63</v>
      </c>
      <c r="V97" s="5">
        <f t="shared" si="46"/>
        <v>1.0487985362664356</v>
      </c>
      <c r="W97" s="5">
        <f t="shared" si="5"/>
        <v>2.2462526650390853</v>
      </c>
      <c r="X97" s="5">
        <f t="shared" si="6"/>
        <v>0.6020723111306099</v>
      </c>
      <c r="Y97" s="49"/>
      <c r="Z97" s="12">
        <f t="shared" si="47"/>
        <v>3.8971235124361305</v>
      </c>
      <c r="AA97" s="14">
        <v>103411.62751677852</v>
      </c>
      <c r="AB97" s="18">
        <f t="shared" si="48"/>
        <v>4030.0788505492474</v>
      </c>
      <c r="AC97" s="19">
        <v>346.90873110952504</v>
      </c>
      <c r="AD97" s="18">
        <f t="shared" si="57"/>
        <v>3683.1701194397224</v>
      </c>
      <c r="AE97" s="21"/>
      <c r="AF97" s="2">
        <f t="shared" si="59"/>
        <v>237915998.20143884</v>
      </c>
      <c r="AG97" s="5">
        <f t="shared" si="49"/>
        <v>0.46865308698406677</v>
      </c>
      <c r="AH97" s="5">
        <f t="shared" si="50"/>
        <v>1.748483074466424</v>
      </c>
      <c r="AI97" s="5">
        <f t="shared" si="51"/>
        <v>0.8163847806297935</v>
      </c>
      <c r="AJ97" s="5">
        <f t="shared" si="52"/>
        <v>3.033520942080284</v>
      </c>
      <c r="AL97" s="14">
        <v>3640.13683601882</v>
      </c>
      <c r="AM97" s="13">
        <f t="shared" si="53"/>
        <v>389.9420145304275</v>
      </c>
      <c r="AN97" s="29">
        <f t="shared" si="58"/>
        <v>0.10712290007122455</v>
      </c>
      <c r="AO97" s="71"/>
      <c r="AP97" s="93">
        <v>4277558</v>
      </c>
      <c r="AQ97" s="93">
        <v>3711698</v>
      </c>
      <c r="AR97" s="16">
        <f t="shared" si="54"/>
        <v>-565860</v>
      </c>
      <c r="AS97" s="73">
        <f t="shared" si="55"/>
        <v>-0.13228575743449883</v>
      </c>
    </row>
    <row r="98" spans="1:45" ht="12.75">
      <c r="A98" s="1" t="s">
        <v>196</v>
      </c>
      <c r="B98" s="1" t="s">
        <v>197</v>
      </c>
      <c r="C98" s="2" t="s">
        <v>191</v>
      </c>
      <c r="D98" s="1"/>
      <c r="F98" s="67">
        <v>564263106</v>
      </c>
      <c r="G98" s="62">
        <v>69.83</v>
      </c>
      <c r="H98" s="10">
        <f aca="true" t="shared" si="61" ref="H98:H129">G98/100</f>
        <v>0.6983</v>
      </c>
      <c r="I98" s="40">
        <v>3034268.93</v>
      </c>
      <c r="J98" s="40">
        <v>233899.54</v>
      </c>
      <c r="K98" s="40">
        <v>0</v>
      </c>
      <c r="L98" s="40">
        <v>279238.11</v>
      </c>
      <c r="M98" s="48">
        <f aca="true" t="shared" si="62" ref="M98:M129">SUM(I98:L98)</f>
        <v>3547406.58</v>
      </c>
      <c r="N98" s="40">
        <v>0</v>
      </c>
      <c r="O98" s="40">
        <v>12717474.49</v>
      </c>
      <c r="P98" s="40">
        <v>0</v>
      </c>
      <c r="Q98" s="4">
        <f t="shared" si="44"/>
        <v>12717474.49</v>
      </c>
      <c r="R98" s="40">
        <v>2454000</v>
      </c>
      <c r="S98" s="40">
        <v>169000</v>
      </c>
      <c r="T98" s="4">
        <f t="shared" si="56"/>
        <v>2623000</v>
      </c>
      <c r="U98" s="4">
        <f aca="true" t="shared" si="63" ref="U98:U129">M98+Q98+T98</f>
        <v>18887881.07</v>
      </c>
      <c r="V98" s="5">
        <f t="shared" si="46"/>
        <v>0.4648540675632974</v>
      </c>
      <c r="W98" s="5">
        <f t="shared" si="5"/>
        <v>2.2538199564654864</v>
      </c>
      <c r="X98" s="5">
        <f t="shared" si="6"/>
        <v>0.6286795188767844</v>
      </c>
      <c r="Y98" s="49"/>
      <c r="Z98" s="12">
        <f t="shared" si="47"/>
        <v>3.3473535429055676</v>
      </c>
      <c r="AA98" s="14">
        <v>131379.75701574265</v>
      </c>
      <c r="AB98" s="18">
        <f aca="true" t="shared" si="64" ref="AB98:AB129">(AA98/100)*Z98</f>
        <v>4397.744951127187</v>
      </c>
      <c r="AC98" s="19">
        <v>336.7531529820001</v>
      </c>
      <c r="AD98" s="18">
        <f t="shared" si="57"/>
        <v>4060.991798145187</v>
      </c>
      <c r="AE98" s="21"/>
      <c r="AF98" s="2">
        <f t="shared" si="59"/>
        <v>808052564.8002291</v>
      </c>
      <c r="AG98" s="5">
        <f t="shared" si="49"/>
        <v>0.4390069080316586</v>
      </c>
      <c r="AH98" s="5">
        <f t="shared" si="50"/>
        <v>1.573842475599849</v>
      </c>
      <c r="AI98" s="5">
        <f t="shared" si="51"/>
        <v>0.30369311439617674</v>
      </c>
      <c r="AJ98" s="5">
        <f t="shared" si="52"/>
        <v>2.3374569790109585</v>
      </c>
      <c r="AL98" s="14">
        <v>4044.9672321105013</v>
      </c>
      <c r="AM98" s="13">
        <f t="shared" si="53"/>
        <v>352.77771901668575</v>
      </c>
      <c r="AN98" s="29">
        <f t="shared" si="58"/>
        <v>0.08721398685660564</v>
      </c>
      <c r="AO98" s="71"/>
      <c r="AP98" s="93">
        <v>6142000</v>
      </c>
      <c r="AQ98" s="93">
        <v>6227000</v>
      </c>
      <c r="AR98" s="16">
        <f aca="true" t="shared" si="65" ref="AR98:AR129">AQ98-AP98</f>
        <v>85000</v>
      </c>
      <c r="AS98" s="73">
        <f aca="true" t="shared" si="66" ref="AS98:AS129">AR98/AP98</f>
        <v>0.013839140345164442</v>
      </c>
    </row>
    <row r="99" spans="1:45" ht="12.75">
      <c r="A99" s="1" t="s">
        <v>198</v>
      </c>
      <c r="B99" s="1" t="s">
        <v>199</v>
      </c>
      <c r="C99" s="2" t="s">
        <v>191</v>
      </c>
      <c r="D99" s="1"/>
      <c r="F99" s="67">
        <v>436805066</v>
      </c>
      <c r="G99" s="62">
        <v>90.81</v>
      </c>
      <c r="H99" s="10">
        <f t="shared" si="61"/>
        <v>0.9081</v>
      </c>
      <c r="I99" s="40">
        <v>1943368.95</v>
      </c>
      <c r="J99" s="40">
        <v>149682.81</v>
      </c>
      <c r="K99" s="40">
        <v>0</v>
      </c>
      <c r="L99" s="40">
        <v>178696.99</v>
      </c>
      <c r="M99" s="48">
        <f t="shared" si="62"/>
        <v>2271748.75</v>
      </c>
      <c r="N99" s="40">
        <v>0</v>
      </c>
      <c r="O99" s="40">
        <v>0</v>
      </c>
      <c r="P99" s="40">
        <v>7612920</v>
      </c>
      <c r="Q99" s="4">
        <f t="shared" si="44"/>
        <v>7612920</v>
      </c>
      <c r="R99" s="40">
        <v>3393984.19</v>
      </c>
      <c r="S99" s="40">
        <v>0</v>
      </c>
      <c r="T99" s="4">
        <f aca="true" t="shared" si="67" ref="T99:T130">R99+S99</f>
        <v>3393984.19</v>
      </c>
      <c r="U99" s="4">
        <f t="shared" si="63"/>
        <v>13278652.94</v>
      </c>
      <c r="V99" s="5">
        <f t="shared" si="46"/>
        <v>0.7770020208511044</v>
      </c>
      <c r="W99" s="5">
        <f t="shared" si="5"/>
        <v>1.7428644016688213</v>
      </c>
      <c r="X99" s="5">
        <f t="shared" si="6"/>
        <v>0.5200829676274862</v>
      </c>
      <c r="Y99" s="49"/>
      <c r="Z99" s="12">
        <f t="shared" si="47"/>
        <v>3.0399493901474117</v>
      </c>
      <c r="AA99" s="14">
        <v>94033.51972662317</v>
      </c>
      <c r="AB99" s="18">
        <f t="shared" si="64"/>
        <v>2858.5714094636273</v>
      </c>
      <c r="AC99" s="19">
        <v>310.12396574917506</v>
      </c>
      <c r="AD99" s="18">
        <f t="shared" si="57"/>
        <v>2548.447443714452</v>
      </c>
      <c r="AE99" s="21"/>
      <c r="AF99" s="2">
        <f t="shared" si="59"/>
        <v>481009873.3619645</v>
      </c>
      <c r="AG99" s="5">
        <f t="shared" si="49"/>
        <v>0.47228734290252034</v>
      </c>
      <c r="AH99" s="5">
        <f t="shared" si="50"/>
        <v>1.5826951631554569</v>
      </c>
      <c r="AI99" s="5">
        <f t="shared" si="51"/>
        <v>0.7055955351348879</v>
      </c>
      <c r="AJ99" s="5">
        <f t="shared" si="52"/>
        <v>2.760578041192865</v>
      </c>
      <c r="AL99" s="14">
        <v>2657.9137763749136</v>
      </c>
      <c r="AM99" s="13">
        <f t="shared" si="53"/>
        <v>200.65763308871374</v>
      </c>
      <c r="AN99" s="29">
        <f t="shared" si="58"/>
        <v>0.07549441026728396</v>
      </c>
      <c r="AO99" s="71"/>
      <c r="AP99" s="93">
        <v>11616730.950000001</v>
      </c>
      <c r="AQ99" s="93">
        <v>12684919.319999998</v>
      </c>
      <c r="AR99" s="16">
        <f t="shared" si="65"/>
        <v>1068188.3699999973</v>
      </c>
      <c r="AS99" s="73">
        <f t="shared" si="66"/>
        <v>0.0919525789654272</v>
      </c>
    </row>
    <row r="100" spans="1:45" ht="12.75">
      <c r="A100" s="1" t="s">
        <v>200</v>
      </c>
      <c r="B100" s="1" t="s">
        <v>201</v>
      </c>
      <c r="C100" s="2" t="s">
        <v>191</v>
      </c>
      <c r="D100" s="1"/>
      <c r="F100" s="67">
        <v>1289327856</v>
      </c>
      <c r="G100" s="62">
        <v>72.13</v>
      </c>
      <c r="H100" s="10">
        <f t="shared" si="61"/>
        <v>0.7212999999999999</v>
      </c>
      <c r="I100" s="40">
        <v>6661384.350000001</v>
      </c>
      <c r="J100" s="40">
        <v>513650.36</v>
      </c>
      <c r="K100" s="40">
        <v>0</v>
      </c>
      <c r="L100" s="40">
        <v>613215.2</v>
      </c>
      <c r="M100" s="48">
        <f t="shared" si="62"/>
        <v>7788249.910000001</v>
      </c>
      <c r="N100" s="40">
        <v>24125774</v>
      </c>
      <c r="O100" s="40">
        <v>0</v>
      </c>
      <c r="P100" s="40">
        <v>0</v>
      </c>
      <c r="Q100" s="4">
        <f t="shared" si="44"/>
        <v>24125774</v>
      </c>
      <c r="R100" s="40">
        <v>4644823</v>
      </c>
      <c r="S100" s="40">
        <v>0</v>
      </c>
      <c r="T100" s="4">
        <f t="shared" si="67"/>
        <v>4644823</v>
      </c>
      <c r="U100" s="4">
        <f t="shared" si="63"/>
        <v>36558846.91</v>
      </c>
      <c r="V100" s="5">
        <f t="shared" si="46"/>
        <v>0.3602515045637857</v>
      </c>
      <c r="W100" s="5">
        <f t="shared" si="5"/>
        <v>1.871190007082264</v>
      </c>
      <c r="X100" s="5">
        <f t="shared" si="6"/>
        <v>0.6040550410631942</v>
      </c>
      <c r="Y100" s="49"/>
      <c r="Z100" s="12">
        <f t="shared" si="47"/>
        <v>2.8354965527092433</v>
      </c>
      <c r="AA100" s="14">
        <v>127666.30975647588</v>
      </c>
      <c r="AB100" s="18">
        <f t="shared" si="64"/>
        <v>3619.973812115978</v>
      </c>
      <c r="AC100" s="19">
        <v>279.89168042880004</v>
      </c>
      <c r="AD100" s="18">
        <f t="shared" si="57"/>
        <v>3340.082131687178</v>
      </c>
      <c r="AE100" s="21"/>
      <c r="AF100" s="2">
        <f t="shared" si="59"/>
        <v>1787505692.4996536</v>
      </c>
      <c r="AG100" s="5">
        <f t="shared" si="49"/>
        <v>0.4357049011188819</v>
      </c>
      <c r="AH100" s="5">
        <f t="shared" si="50"/>
        <v>1.3496893521084368</v>
      </c>
      <c r="AI100" s="5">
        <f t="shared" si="51"/>
        <v>0.2598494102418586</v>
      </c>
      <c r="AJ100" s="5">
        <f t="shared" si="52"/>
        <v>2.045243663469177</v>
      </c>
      <c r="AL100" s="14">
        <v>3328.8876952821643</v>
      </c>
      <c r="AM100" s="13">
        <f t="shared" si="53"/>
        <v>291.0861168338138</v>
      </c>
      <c r="AN100" s="29">
        <f t="shared" si="58"/>
        <v>0.08744245630345322</v>
      </c>
      <c r="AO100" s="71"/>
      <c r="AP100" s="93">
        <v>18492304</v>
      </c>
      <c r="AQ100" s="93">
        <v>19363678</v>
      </c>
      <c r="AR100" s="16">
        <f t="shared" si="65"/>
        <v>871374</v>
      </c>
      <c r="AS100" s="73">
        <f t="shared" si="66"/>
        <v>0.04712089959152737</v>
      </c>
    </row>
    <row r="101" spans="1:45" ht="12.75">
      <c r="A101" s="1" t="s">
        <v>202</v>
      </c>
      <c r="B101" s="1" t="s">
        <v>203</v>
      </c>
      <c r="C101" s="2" t="s">
        <v>191</v>
      </c>
      <c r="D101" s="1"/>
      <c r="F101" s="67">
        <v>238400007</v>
      </c>
      <c r="G101" s="62">
        <v>72.14</v>
      </c>
      <c r="H101" s="10">
        <f t="shared" si="61"/>
        <v>0.7214</v>
      </c>
      <c r="I101" s="40">
        <v>1259257.98</v>
      </c>
      <c r="J101" s="40">
        <v>96946.58</v>
      </c>
      <c r="K101" s="40">
        <v>0</v>
      </c>
      <c r="L101" s="40">
        <v>115738.49</v>
      </c>
      <c r="M101" s="48">
        <f t="shared" si="62"/>
        <v>1471943.05</v>
      </c>
      <c r="N101" s="40">
        <v>2987562</v>
      </c>
      <c r="O101" s="40">
        <v>2662650.35</v>
      </c>
      <c r="P101" s="40">
        <v>0</v>
      </c>
      <c r="Q101" s="4">
        <f t="shared" si="44"/>
        <v>5650212.35</v>
      </c>
      <c r="R101" s="40">
        <v>233709</v>
      </c>
      <c r="S101" s="40">
        <v>0</v>
      </c>
      <c r="T101" s="4">
        <f t="shared" si="67"/>
        <v>233709</v>
      </c>
      <c r="U101" s="4">
        <f t="shared" si="63"/>
        <v>7355864.399999999</v>
      </c>
      <c r="V101" s="5">
        <f t="shared" si="46"/>
        <v>0.09803229577925307</v>
      </c>
      <c r="W101" s="5">
        <f t="shared" si="5"/>
        <v>2.370055446349043</v>
      </c>
      <c r="X101" s="5">
        <f t="shared" si="6"/>
        <v>0.6174257578775993</v>
      </c>
      <c r="Y101" s="49"/>
      <c r="Z101" s="12">
        <f t="shared" si="47"/>
        <v>3.085513500005895</v>
      </c>
      <c r="AA101" s="14">
        <v>189048.54809437387</v>
      </c>
      <c r="AB101" s="18">
        <f t="shared" si="64"/>
        <v>5833.118473017043</v>
      </c>
      <c r="AC101" s="19">
        <v>289.86857177107504</v>
      </c>
      <c r="AD101" s="18">
        <f t="shared" si="57"/>
        <v>5543.2499012459675</v>
      </c>
      <c r="AE101" s="21"/>
      <c r="AF101" s="2">
        <f t="shared" si="59"/>
        <v>330468543.11061823</v>
      </c>
      <c r="AG101" s="5">
        <f t="shared" si="49"/>
        <v>0.44541094173290025</v>
      </c>
      <c r="AH101" s="5">
        <f t="shared" si="50"/>
        <v>1.7097579989961995</v>
      </c>
      <c r="AI101" s="5">
        <f t="shared" si="51"/>
        <v>0.07072049817515316</v>
      </c>
      <c r="AJ101" s="5">
        <f t="shared" si="52"/>
        <v>2.225889438904253</v>
      </c>
      <c r="AL101" s="14">
        <v>4736.104476472087</v>
      </c>
      <c r="AM101" s="13">
        <f t="shared" si="53"/>
        <v>1097.0139965449553</v>
      </c>
      <c r="AN101" s="29">
        <f t="shared" si="58"/>
        <v>0.23162791319209206</v>
      </c>
      <c r="AO101" s="71"/>
      <c r="AP101" s="93">
        <v>2207791</v>
      </c>
      <c r="AQ101" s="93">
        <v>2170164</v>
      </c>
      <c r="AR101" s="16">
        <f t="shared" si="65"/>
        <v>-37627</v>
      </c>
      <c r="AS101" s="73">
        <f t="shared" si="66"/>
        <v>-0.017042826970487694</v>
      </c>
    </row>
    <row r="102" spans="1:45" ht="12.75">
      <c r="A102" s="1" t="s">
        <v>204</v>
      </c>
      <c r="B102" s="1" t="s">
        <v>205</v>
      </c>
      <c r="C102" s="2" t="s">
        <v>191</v>
      </c>
      <c r="D102" s="1"/>
      <c r="F102" s="67">
        <v>895108980</v>
      </c>
      <c r="G102" s="62">
        <v>74.79</v>
      </c>
      <c r="H102" s="10">
        <f t="shared" si="61"/>
        <v>0.7479</v>
      </c>
      <c r="I102" s="40">
        <v>4946178.7</v>
      </c>
      <c r="J102" s="40">
        <v>380953.91</v>
      </c>
      <c r="K102" s="40">
        <v>0</v>
      </c>
      <c r="L102" s="40">
        <v>454797.16</v>
      </c>
      <c r="M102" s="48">
        <f t="shared" si="62"/>
        <v>5781929.7700000005</v>
      </c>
      <c r="N102" s="40">
        <v>20611813</v>
      </c>
      <c r="O102" s="40">
        <v>0</v>
      </c>
      <c r="P102" s="40">
        <v>0</v>
      </c>
      <c r="Q102" s="4">
        <f t="shared" si="44"/>
        <v>20611813</v>
      </c>
      <c r="R102" s="40">
        <v>4911747</v>
      </c>
      <c r="S102" s="40">
        <v>0</v>
      </c>
      <c r="T102" s="4">
        <f t="shared" si="67"/>
        <v>4911747</v>
      </c>
      <c r="U102" s="4">
        <f t="shared" si="63"/>
        <v>31305489.77</v>
      </c>
      <c r="V102" s="5">
        <f t="shared" si="46"/>
        <v>0.5487317309675521</v>
      </c>
      <c r="W102" s="5">
        <f>(Q102/F102)*100</f>
        <v>2.3027154749358005</v>
      </c>
      <c r="X102" s="5">
        <f>(M102/F102)*100</f>
        <v>0.6459470186524103</v>
      </c>
      <c r="Y102" s="49"/>
      <c r="Z102" s="12">
        <f t="shared" si="47"/>
        <v>3.497394224555763</v>
      </c>
      <c r="AA102" s="14">
        <v>138555.0259965338</v>
      </c>
      <c r="AB102" s="18">
        <f t="shared" si="64"/>
        <v>4845.815477034509</v>
      </c>
      <c r="AC102" s="19">
        <v>299.2897528362</v>
      </c>
      <c r="AD102" s="18">
        <f t="shared" si="57"/>
        <v>4546.525724198309</v>
      </c>
      <c r="AE102" s="21"/>
      <c r="AF102" s="2">
        <f t="shared" si="59"/>
        <v>1196829763.3373446</v>
      </c>
      <c r="AG102" s="5">
        <f t="shared" si="49"/>
        <v>0.4831037752501377</v>
      </c>
      <c r="AH102" s="5">
        <f t="shared" si="50"/>
        <v>1.722200903704485</v>
      </c>
      <c r="AI102" s="5">
        <f t="shared" si="51"/>
        <v>0.41039646159063226</v>
      </c>
      <c r="AJ102" s="5">
        <f t="shared" si="52"/>
        <v>2.615701140545255</v>
      </c>
      <c r="AL102" s="14">
        <v>4322.281155567293</v>
      </c>
      <c r="AM102" s="13">
        <f t="shared" si="53"/>
        <v>523.5343214672157</v>
      </c>
      <c r="AN102" s="29">
        <f t="shared" si="58"/>
        <v>0.12112454109860019</v>
      </c>
      <c r="AO102" s="71"/>
      <c r="AP102" s="93">
        <v>9108704.77</v>
      </c>
      <c r="AQ102" s="93">
        <v>9969291.74</v>
      </c>
      <c r="AR102" s="16">
        <f t="shared" si="65"/>
        <v>860586.9700000007</v>
      </c>
      <c r="AS102" s="73">
        <f t="shared" si="66"/>
        <v>0.09447962050920668</v>
      </c>
    </row>
    <row r="103" spans="1:45" ht="12.75">
      <c r="A103" s="1" t="s">
        <v>206</v>
      </c>
      <c r="B103" s="1" t="s">
        <v>207</v>
      </c>
      <c r="C103" s="2" t="s">
        <v>191</v>
      </c>
      <c r="D103" s="1"/>
      <c r="F103" s="67">
        <v>166046527</v>
      </c>
      <c r="G103" s="62">
        <v>78.99</v>
      </c>
      <c r="H103" s="10">
        <f t="shared" si="61"/>
        <v>0.7898999999999999</v>
      </c>
      <c r="I103" s="40">
        <v>861615.27</v>
      </c>
      <c r="J103" s="40">
        <v>66355.05</v>
      </c>
      <c r="K103" s="40">
        <v>0</v>
      </c>
      <c r="L103" s="40">
        <v>79217.17</v>
      </c>
      <c r="M103" s="48">
        <f t="shared" si="62"/>
        <v>1007187.4900000001</v>
      </c>
      <c r="N103" s="40">
        <v>3473202</v>
      </c>
      <c r="O103" s="40">
        <v>0</v>
      </c>
      <c r="P103" s="40">
        <v>0</v>
      </c>
      <c r="Q103" s="4">
        <f t="shared" si="44"/>
        <v>3473202</v>
      </c>
      <c r="R103" s="40">
        <v>1276965.24</v>
      </c>
      <c r="S103" s="40">
        <v>0</v>
      </c>
      <c r="T103" s="4">
        <f t="shared" si="67"/>
        <v>1276965.24</v>
      </c>
      <c r="U103" s="4">
        <f t="shared" si="63"/>
        <v>5757354.73</v>
      </c>
      <c r="V103" s="5">
        <f t="shared" si="46"/>
        <v>0.7690406195608054</v>
      </c>
      <c r="W103" s="5">
        <f t="shared" si="5"/>
        <v>2.0917040920705317</v>
      </c>
      <c r="X103" s="5">
        <f t="shared" si="6"/>
        <v>0.6065694406243137</v>
      </c>
      <c r="Y103" s="49"/>
      <c r="Z103" s="12">
        <f t="shared" si="47"/>
        <v>3.4673141522556508</v>
      </c>
      <c r="AA103" s="14">
        <v>104306.93641618497</v>
      </c>
      <c r="AB103" s="18">
        <f t="shared" si="64"/>
        <v>3616.6491681426846</v>
      </c>
      <c r="AC103" s="19">
        <v>246.52401390000003</v>
      </c>
      <c r="AD103" s="18">
        <f t="shared" si="57"/>
        <v>3370.1251542426844</v>
      </c>
      <c r="AE103" s="21"/>
      <c r="AF103" s="2">
        <f t="shared" si="59"/>
        <v>210212086.34004307</v>
      </c>
      <c r="AG103" s="5">
        <f t="shared" si="49"/>
        <v>0.47912920114914537</v>
      </c>
      <c r="AH103" s="5">
        <f t="shared" si="50"/>
        <v>1.6522370623265126</v>
      </c>
      <c r="AI103" s="5">
        <f t="shared" si="51"/>
        <v>0.6074651853910801</v>
      </c>
      <c r="AJ103" s="5">
        <f t="shared" si="52"/>
        <v>2.7388314488667387</v>
      </c>
      <c r="AL103" s="14">
        <v>3358.1265545138117</v>
      </c>
      <c r="AM103" s="13">
        <f t="shared" si="53"/>
        <v>258.52261362887293</v>
      </c>
      <c r="AN103" s="29">
        <f t="shared" si="58"/>
        <v>0.0769841783602172</v>
      </c>
      <c r="AO103" s="71"/>
      <c r="AP103" s="93">
        <v>2655583.2</v>
      </c>
      <c r="AQ103" s="93">
        <v>2988850.28</v>
      </c>
      <c r="AR103" s="16">
        <f t="shared" si="65"/>
        <v>333267.0799999996</v>
      </c>
      <c r="AS103" s="73">
        <f t="shared" si="66"/>
        <v>0.12549675717183315</v>
      </c>
    </row>
    <row r="104" spans="1:45" ht="12.75">
      <c r="A104" s="1" t="s">
        <v>208</v>
      </c>
      <c r="B104" s="1" t="s">
        <v>209</v>
      </c>
      <c r="C104" s="2" t="s">
        <v>191</v>
      </c>
      <c r="D104" s="1"/>
      <c r="F104" s="67">
        <v>827315417</v>
      </c>
      <c r="G104" s="62">
        <v>80.94</v>
      </c>
      <c r="H104" s="10">
        <f t="shared" si="61"/>
        <v>0.8094</v>
      </c>
      <c r="I104" s="40">
        <v>4118836.97</v>
      </c>
      <c r="J104" s="40">
        <v>317557.09</v>
      </c>
      <c r="K104" s="40">
        <v>0</v>
      </c>
      <c r="L104" s="40">
        <v>379111.65</v>
      </c>
      <c r="M104" s="48">
        <f t="shared" si="62"/>
        <v>4815505.710000001</v>
      </c>
      <c r="N104" s="40">
        <v>17355206</v>
      </c>
      <c r="O104" s="40">
        <v>0</v>
      </c>
      <c r="P104" s="40">
        <v>0</v>
      </c>
      <c r="Q104" s="4">
        <f t="shared" si="44"/>
        <v>17355206</v>
      </c>
      <c r="R104" s="40">
        <v>5390500</v>
      </c>
      <c r="S104" s="40">
        <v>0</v>
      </c>
      <c r="T104" s="4">
        <f t="shared" si="67"/>
        <v>5390500</v>
      </c>
      <c r="U104" s="4">
        <f t="shared" si="63"/>
        <v>27561211.71</v>
      </c>
      <c r="V104" s="5">
        <f t="shared" si="46"/>
        <v>0.6515652783973201</v>
      </c>
      <c r="W104" s="5">
        <f t="shared" si="5"/>
        <v>2.0977737926041815</v>
      </c>
      <c r="X104" s="5">
        <f t="shared" si="6"/>
        <v>0.5820640605806577</v>
      </c>
      <c r="Y104" s="49"/>
      <c r="Z104" s="12">
        <f t="shared" si="47"/>
        <v>3.3314031315821593</v>
      </c>
      <c r="AA104" s="14">
        <v>133026.55084927974</v>
      </c>
      <c r="AB104" s="18">
        <f t="shared" si="64"/>
        <v>4431.6506808286385</v>
      </c>
      <c r="AC104" s="19">
        <v>255.68856474165003</v>
      </c>
      <c r="AD104" s="18">
        <f t="shared" si="57"/>
        <v>4175.962116086988</v>
      </c>
      <c r="AE104" s="21"/>
      <c r="AF104" s="2">
        <f t="shared" si="59"/>
        <v>1022134194.4650358</v>
      </c>
      <c r="AG104" s="5">
        <f t="shared" si="49"/>
        <v>0.4711226506339844</v>
      </c>
      <c r="AH104" s="5">
        <f t="shared" si="50"/>
        <v>1.6979381077338245</v>
      </c>
      <c r="AI104" s="5">
        <f t="shared" si="51"/>
        <v>0.5273769363347909</v>
      </c>
      <c r="AJ104" s="5">
        <f t="shared" si="52"/>
        <v>2.6964376947026</v>
      </c>
      <c r="AL104" s="14">
        <v>3963.6540390628725</v>
      </c>
      <c r="AM104" s="13">
        <f t="shared" si="53"/>
        <v>467.99664176576607</v>
      </c>
      <c r="AN104" s="29">
        <f t="shared" si="58"/>
        <v>0.11807202070451502</v>
      </c>
      <c r="AO104" s="71"/>
      <c r="AP104" s="93">
        <v>9626373</v>
      </c>
      <c r="AQ104" s="93">
        <v>10217100</v>
      </c>
      <c r="AR104" s="16">
        <f t="shared" si="65"/>
        <v>590727</v>
      </c>
      <c r="AS104" s="73">
        <f t="shared" si="66"/>
        <v>0.06136548002035658</v>
      </c>
    </row>
    <row r="105" spans="1:45" ht="12.75">
      <c r="A105" s="1" t="s">
        <v>210</v>
      </c>
      <c r="B105" s="1" t="s">
        <v>211</v>
      </c>
      <c r="C105" s="2" t="s">
        <v>191</v>
      </c>
      <c r="D105" s="1"/>
      <c r="F105" s="67">
        <v>249556948</v>
      </c>
      <c r="G105" s="62">
        <v>75.58</v>
      </c>
      <c r="H105" s="10">
        <f t="shared" si="61"/>
        <v>0.7558</v>
      </c>
      <c r="I105" s="40">
        <v>1278076.2</v>
      </c>
      <c r="J105" s="40">
        <v>98487.88</v>
      </c>
      <c r="K105" s="40">
        <v>0</v>
      </c>
      <c r="L105" s="40">
        <v>117578.55</v>
      </c>
      <c r="M105" s="48">
        <f t="shared" si="62"/>
        <v>1494142.6300000001</v>
      </c>
      <c r="N105" s="40">
        <v>3472654</v>
      </c>
      <c r="O105" s="40">
        <v>1296877.7</v>
      </c>
      <c r="P105" s="40">
        <v>0</v>
      </c>
      <c r="Q105" s="4">
        <f t="shared" si="44"/>
        <v>4769531.7</v>
      </c>
      <c r="R105" s="40">
        <v>2097851</v>
      </c>
      <c r="S105" s="40">
        <v>474158</v>
      </c>
      <c r="T105" s="4">
        <f t="shared" si="67"/>
        <v>2572009</v>
      </c>
      <c r="U105" s="4">
        <f t="shared" si="63"/>
        <v>8835683.33</v>
      </c>
      <c r="V105" s="5">
        <f t="shared" si="46"/>
        <v>1.0306300908921198</v>
      </c>
      <c r="W105" s="5">
        <f t="shared" si="5"/>
        <v>1.9111997234394773</v>
      </c>
      <c r="X105" s="5">
        <f t="shared" si="6"/>
        <v>0.5987181050154533</v>
      </c>
      <c r="Y105" s="49"/>
      <c r="Z105" s="12">
        <f t="shared" si="47"/>
        <v>3.54054791934705</v>
      </c>
      <c r="AA105" s="14">
        <v>129537.55703077851</v>
      </c>
      <c r="AB105" s="18">
        <f t="shared" si="64"/>
        <v>4586.339280226227</v>
      </c>
      <c r="AC105" s="19">
        <v>287.17441379775</v>
      </c>
      <c r="AD105" s="18">
        <f t="shared" si="57"/>
        <v>4299.164866428477</v>
      </c>
      <c r="AE105" s="21"/>
      <c r="AF105" s="2">
        <f t="shared" si="59"/>
        <v>330189134.6917174</v>
      </c>
      <c r="AG105" s="5">
        <f t="shared" si="49"/>
        <v>0.45251114377067964</v>
      </c>
      <c r="AH105" s="5">
        <f t="shared" si="50"/>
        <v>1.444484750975557</v>
      </c>
      <c r="AI105" s="5">
        <f t="shared" si="51"/>
        <v>0.6353482836310372</v>
      </c>
      <c r="AJ105" s="5">
        <f t="shared" si="52"/>
        <v>2.6759461174425003</v>
      </c>
      <c r="AL105" s="14">
        <v>4136.962799051218</v>
      </c>
      <c r="AM105" s="13">
        <f t="shared" si="53"/>
        <v>449.37648117500885</v>
      </c>
      <c r="AN105" s="29">
        <f t="shared" si="58"/>
        <v>0.10862473341023758</v>
      </c>
      <c r="AO105" s="71"/>
      <c r="AP105" s="93">
        <v>3871571</v>
      </c>
      <c r="AQ105" s="93">
        <v>3471313</v>
      </c>
      <c r="AR105" s="16">
        <f t="shared" si="65"/>
        <v>-400258</v>
      </c>
      <c r="AS105" s="73">
        <f t="shared" si="66"/>
        <v>-0.10338387181844269</v>
      </c>
    </row>
    <row r="106" spans="1:45" ht="12.75">
      <c r="A106" s="1" t="s">
        <v>212</v>
      </c>
      <c r="B106" s="1" t="s">
        <v>213</v>
      </c>
      <c r="C106" s="2" t="s">
        <v>191</v>
      </c>
      <c r="D106" s="1"/>
      <c r="F106" s="67">
        <v>297095888</v>
      </c>
      <c r="G106" s="62">
        <v>76.39</v>
      </c>
      <c r="H106" s="10">
        <f t="shared" si="61"/>
        <v>0.7639</v>
      </c>
      <c r="I106" s="40">
        <v>1521098.62</v>
      </c>
      <c r="J106" s="40">
        <v>117102.29</v>
      </c>
      <c r="K106" s="40">
        <v>0</v>
      </c>
      <c r="L106" s="40">
        <v>139801.14</v>
      </c>
      <c r="M106" s="48">
        <f t="shared" si="62"/>
        <v>1778002.0500000003</v>
      </c>
      <c r="N106" s="40">
        <v>5550622.5</v>
      </c>
      <c r="O106" s="40">
        <v>0</v>
      </c>
      <c r="P106" s="40">
        <v>0</v>
      </c>
      <c r="Q106" s="4">
        <f t="shared" si="44"/>
        <v>5550622.5</v>
      </c>
      <c r="R106" s="40">
        <v>1812153</v>
      </c>
      <c r="S106" s="40">
        <v>29710</v>
      </c>
      <c r="T106" s="4">
        <f t="shared" si="67"/>
        <v>1841863</v>
      </c>
      <c r="U106" s="4">
        <f t="shared" si="63"/>
        <v>9170487.55</v>
      </c>
      <c r="V106" s="5">
        <f t="shared" si="46"/>
        <v>0.619955736310965</v>
      </c>
      <c r="W106" s="5">
        <f t="shared" si="5"/>
        <v>1.868293276411823</v>
      </c>
      <c r="X106" s="5">
        <f t="shared" si="6"/>
        <v>0.5984606727374161</v>
      </c>
      <c r="Y106" s="49"/>
      <c r="Z106" s="12">
        <f t="shared" si="47"/>
        <v>3.086709685460204</v>
      </c>
      <c r="AA106" s="14">
        <v>97799.87085665089</v>
      </c>
      <c r="AB106" s="18">
        <f t="shared" si="64"/>
        <v>3018.7980860998146</v>
      </c>
      <c r="AC106" s="19">
        <v>298.97055411300005</v>
      </c>
      <c r="AD106" s="18">
        <f t="shared" si="57"/>
        <v>2719.8275319868144</v>
      </c>
      <c r="AE106" s="21"/>
      <c r="AF106" s="2">
        <f t="shared" si="59"/>
        <v>388919869.0928132</v>
      </c>
      <c r="AG106" s="5">
        <f t="shared" si="49"/>
        <v>0.4571641079041121</v>
      </c>
      <c r="AH106" s="5">
        <f t="shared" si="50"/>
        <v>1.4271892338509915</v>
      </c>
      <c r="AI106" s="5">
        <f t="shared" si="51"/>
        <v>0.465945081239226</v>
      </c>
      <c r="AJ106" s="5">
        <f t="shared" si="52"/>
        <v>2.35793752872305</v>
      </c>
      <c r="AL106" s="14">
        <v>2947.343517762469</v>
      </c>
      <c r="AM106" s="13">
        <f t="shared" si="53"/>
        <v>71.45456833734534</v>
      </c>
      <c r="AN106" s="29">
        <f t="shared" si="58"/>
        <v>0.024243719100511027</v>
      </c>
      <c r="AO106" s="71"/>
      <c r="AP106" s="93">
        <v>4304560</v>
      </c>
      <c r="AQ106" s="93">
        <v>4390897</v>
      </c>
      <c r="AR106" s="16">
        <f t="shared" si="65"/>
        <v>86337</v>
      </c>
      <c r="AS106" s="73">
        <f t="shared" si="66"/>
        <v>0.020057102235768582</v>
      </c>
    </row>
    <row r="107" spans="1:45" ht="12.75">
      <c r="A107" s="1" t="s">
        <v>214</v>
      </c>
      <c r="B107" s="1" t="s">
        <v>215</v>
      </c>
      <c r="C107" s="2" t="s">
        <v>191</v>
      </c>
      <c r="D107" s="1"/>
      <c r="F107" s="67">
        <v>2641630956</v>
      </c>
      <c r="G107" s="62">
        <v>70.2</v>
      </c>
      <c r="H107" s="10">
        <f t="shared" si="61"/>
        <v>0.7020000000000001</v>
      </c>
      <c r="I107" s="40">
        <v>14102321.99</v>
      </c>
      <c r="J107" s="40">
        <v>1085773.54</v>
      </c>
      <c r="K107" s="40">
        <v>0</v>
      </c>
      <c r="L107" s="40">
        <v>1296237.46</v>
      </c>
      <c r="M107" s="48">
        <f t="shared" si="62"/>
        <v>16484332.990000002</v>
      </c>
      <c r="N107" s="40">
        <v>41142833.5</v>
      </c>
      <c r="O107" s="40">
        <v>21450472.66</v>
      </c>
      <c r="P107" s="40">
        <v>0</v>
      </c>
      <c r="Q107" s="4">
        <f t="shared" si="44"/>
        <v>62593306.16</v>
      </c>
      <c r="R107" s="40">
        <v>10936242.62</v>
      </c>
      <c r="S107" s="40">
        <v>792489</v>
      </c>
      <c r="T107" s="4">
        <f t="shared" si="67"/>
        <v>11728731.62</v>
      </c>
      <c r="U107" s="4">
        <f t="shared" si="63"/>
        <v>90806370.77000001</v>
      </c>
      <c r="V107" s="5">
        <f t="shared" si="46"/>
        <v>0.443995842544177</v>
      </c>
      <c r="W107" s="5">
        <f t="shared" si="5"/>
        <v>2.369494725136769</v>
      </c>
      <c r="X107" s="5">
        <f t="shared" si="6"/>
        <v>0.6240210409617869</v>
      </c>
      <c r="Y107" s="49"/>
      <c r="Z107" s="12">
        <f t="shared" si="47"/>
        <v>3.4375116086427333</v>
      </c>
      <c r="AA107" s="14">
        <v>142746.43992810728</v>
      </c>
      <c r="AB107" s="18">
        <f t="shared" si="64"/>
        <v>4906.925443452914</v>
      </c>
      <c r="AC107" s="19">
        <v>299.8350006552001</v>
      </c>
      <c r="AD107" s="18">
        <f t="shared" si="57"/>
        <v>4607.090442797714</v>
      </c>
      <c r="AE107" s="21"/>
      <c r="AF107" s="2">
        <f t="shared" si="59"/>
        <v>3763007059.8290596</v>
      </c>
      <c r="AG107" s="5">
        <f t="shared" si="49"/>
        <v>0.4380627707551744</v>
      </c>
      <c r="AH107" s="5">
        <f t="shared" si="50"/>
        <v>1.6633852970460117</v>
      </c>
      <c r="AI107" s="5">
        <f t="shared" si="51"/>
        <v>0.29062508908757656</v>
      </c>
      <c r="AJ107" s="5">
        <f t="shared" si="52"/>
        <v>2.413133149267199</v>
      </c>
      <c r="AL107" s="14">
        <v>4480.781799108369</v>
      </c>
      <c r="AM107" s="13">
        <f t="shared" si="53"/>
        <v>426.14364434454455</v>
      </c>
      <c r="AN107" s="29">
        <f t="shared" si="58"/>
        <v>0.09510475257450449</v>
      </c>
      <c r="AO107" s="71"/>
      <c r="AP107" s="93">
        <v>22561017</v>
      </c>
      <c r="AQ107" s="93">
        <v>23280326</v>
      </c>
      <c r="AR107" s="16">
        <f t="shared" si="65"/>
        <v>719309</v>
      </c>
      <c r="AS107" s="73">
        <f t="shared" si="66"/>
        <v>0.03188282691334349</v>
      </c>
    </row>
    <row r="108" spans="1:45" ht="12.75">
      <c r="A108" s="1" t="s">
        <v>216</v>
      </c>
      <c r="B108" s="1" t="s">
        <v>217</v>
      </c>
      <c r="C108" s="2" t="s">
        <v>191</v>
      </c>
      <c r="D108" s="1"/>
      <c r="F108" s="67">
        <v>28520794</v>
      </c>
      <c r="G108" s="62">
        <v>80.79</v>
      </c>
      <c r="H108" s="10">
        <f t="shared" si="61"/>
        <v>0.8079000000000001</v>
      </c>
      <c r="I108" s="40">
        <v>149646.35</v>
      </c>
      <c r="J108" s="40">
        <v>11520.58</v>
      </c>
      <c r="K108" s="40">
        <v>0</v>
      </c>
      <c r="L108" s="40">
        <v>13753.7</v>
      </c>
      <c r="M108" s="48">
        <f t="shared" si="62"/>
        <v>174920.63</v>
      </c>
      <c r="N108" s="40">
        <v>0</v>
      </c>
      <c r="O108" s="40">
        <v>623666.05</v>
      </c>
      <c r="P108" s="40">
        <v>0</v>
      </c>
      <c r="Q108" s="4">
        <f t="shared" si="44"/>
        <v>623666.05</v>
      </c>
      <c r="R108" s="40">
        <v>184633</v>
      </c>
      <c r="S108" s="40">
        <v>0</v>
      </c>
      <c r="T108" s="4">
        <f t="shared" si="67"/>
        <v>184633</v>
      </c>
      <c r="U108" s="4">
        <f t="shared" si="63"/>
        <v>983219.68</v>
      </c>
      <c r="V108" s="5">
        <f t="shared" si="46"/>
        <v>0.6473627627617942</v>
      </c>
      <c r="W108" s="5">
        <f t="shared" si="5"/>
        <v>2.186706478087532</v>
      </c>
      <c r="X108" s="5">
        <f t="shared" si="6"/>
        <v>0.6133091175512154</v>
      </c>
      <c r="Y108" s="49"/>
      <c r="Z108" s="12">
        <f t="shared" si="47"/>
        <v>3.4473783584005413</v>
      </c>
      <c r="AA108" s="14">
        <v>92429.5</v>
      </c>
      <c r="AB108" s="18">
        <f t="shared" si="64"/>
        <v>3186.3945797778283</v>
      </c>
      <c r="AC108" s="19">
        <v>315.63734369557505</v>
      </c>
      <c r="AD108" s="18">
        <f t="shared" si="57"/>
        <v>2870.7572360822533</v>
      </c>
      <c r="AE108" s="21"/>
      <c r="AF108" s="2">
        <f t="shared" si="59"/>
        <v>35302381.48285679</v>
      </c>
      <c r="AG108" s="5">
        <f t="shared" si="49"/>
        <v>0.495492436069627</v>
      </c>
      <c r="AH108" s="5">
        <f t="shared" si="50"/>
        <v>1.7666401636469171</v>
      </c>
      <c r="AI108" s="5">
        <f t="shared" si="51"/>
        <v>0.5230043760352534</v>
      </c>
      <c r="AJ108" s="5">
        <f t="shared" si="52"/>
        <v>2.785136975751797</v>
      </c>
      <c r="AL108" s="14">
        <v>3020.4924887462066</v>
      </c>
      <c r="AM108" s="13">
        <f t="shared" si="53"/>
        <v>165.9020910316217</v>
      </c>
      <c r="AN108" s="29">
        <f t="shared" si="58"/>
        <v>0.05492551021058388</v>
      </c>
      <c r="AO108" s="71"/>
      <c r="AP108" s="93">
        <v>617772</v>
      </c>
      <c r="AQ108" s="93">
        <v>563850</v>
      </c>
      <c r="AR108" s="16">
        <f t="shared" si="65"/>
        <v>-53922</v>
      </c>
      <c r="AS108" s="73">
        <f t="shared" si="66"/>
        <v>-0.0872846292807055</v>
      </c>
    </row>
    <row r="109" spans="1:45" ht="12.75">
      <c r="A109" s="1" t="s">
        <v>218</v>
      </c>
      <c r="B109" s="1" t="s">
        <v>219</v>
      </c>
      <c r="C109" s="2" t="s">
        <v>191</v>
      </c>
      <c r="D109" s="1"/>
      <c r="F109" s="67">
        <v>522894749</v>
      </c>
      <c r="G109" s="62">
        <v>82.04</v>
      </c>
      <c r="H109" s="10">
        <f t="shared" si="61"/>
        <v>0.8204</v>
      </c>
      <c r="I109" s="40">
        <v>2613647.6</v>
      </c>
      <c r="J109" s="40">
        <v>201618</v>
      </c>
      <c r="K109" s="40">
        <v>0</v>
      </c>
      <c r="L109" s="40">
        <v>240699.18</v>
      </c>
      <c r="M109" s="48">
        <f t="shared" si="62"/>
        <v>3055964.7800000003</v>
      </c>
      <c r="N109" s="40">
        <v>9702646</v>
      </c>
      <c r="O109" s="40">
        <v>0</v>
      </c>
      <c r="P109" s="40">
        <v>0</v>
      </c>
      <c r="Q109" s="4">
        <f t="shared" si="44"/>
        <v>9702646</v>
      </c>
      <c r="R109" s="40">
        <v>3245542</v>
      </c>
      <c r="S109" s="40">
        <v>0</v>
      </c>
      <c r="T109" s="4">
        <f t="shared" si="67"/>
        <v>3245542</v>
      </c>
      <c r="U109" s="4">
        <f t="shared" si="63"/>
        <v>16004152.780000001</v>
      </c>
      <c r="V109" s="5">
        <f t="shared" si="46"/>
        <v>0.6206874339830099</v>
      </c>
      <c r="W109" s="5">
        <f t="shared" si="5"/>
        <v>1.8555638622410413</v>
      </c>
      <c r="X109" s="5">
        <f t="shared" si="6"/>
        <v>0.5844321033715334</v>
      </c>
      <c r="Y109" s="49"/>
      <c r="Z109" s="12">
        <f t="shared" si="47"/>
        <v>3.060683399595585</v>
      </c>
      <c r="AA109" s="14">
        <v>109561.24267578125</v>
      </c>
      <c r="AB109" s="18">
        <f t="shared" si="64"/>
        <v>3353.3227669682706</v>
      </c>
      <c r="AC109" s="19">
        <v>314.7347410560001</v>
      </c>
      <c r="AD109" s="18">
        <f t="shared" si="57"/>
        <v>3038.5880259122705</v>
      </c>
      <c r="AE109" s="21"/>
      <c r="AF109" s="2">
        <f t="shared" si="59"/>
        <v>637365613.1155534</v>
      </c>
      <c r="AG109" s="5">
        <f t="shared" si="49"/>
        <v>0.479468097606006</v>
      </c>
      <c r="AH109" s="5">
        <f t="shared" si="50"/>
        <v>1.5223045925825507</v>
      </c>
      <c r="AI109" s="5">
        <f t="shared" si="51"/>
        <v>0.5092119708396613</v>
      </c>
      <c r="AJ109" s="5">
        <f t="shared" si="52"/>
        <v>2.510984661028218</v>
      </c>
      <c r="AL109" s="14">
        <v>3130.5895789256338</v>
      </c>
      <c r="AM109" s="13">
        <f t="shared" si="53"/>
        <v>222.7331880426368</v>
      </c>
      <c r="AN109" s="29">
        <f t="shared" si="58"/>
        <v>0.0711473613603081</v>
      </c>
      <c r="AO109" s="71"/>
      <c r="AP109" s="93">
        <v>8240605</v>
      </c>
      <c r="AQ109" s="93">
        <v>7861730</v>
      </c>
      <c r="AR109" s="16">
        <f t="shared" si="65"/>
        <v>-378875</v>
      </c>
      <c r="AS109" s="73">
        <f t="shared" si="66"/>
        <v>-0.045976600019052</v>
      </c>
    </row>
    <row r="110" spans="1:45" ht="12.75">
      <c r="A110" s="1" t="s">
        <v>220</v>
      </c>
      <c r="B110" s="1" t="s">
        <v>221</v>
      </c>
      <c r="C110" s="2" t="s">
        <v>191</v>
      </c>
      <c r="D110" s="1"/>
      <c r="F110" s="67">
        <v>344365635</v>
      </c>
      <c r="G110" s="62">
        <v>75.5</v>
      </c>
      <c r="H110" s="10">
        <f t="shared" si="61"/>
        <v>0.755</v>
      </c>
      <c r="I110" s="40">
        <v>1759328.99</v>
      </c>
      <c r="J110" s="40">
        <v>135455.5</v>
      </c>
      <c r="K110" s="40">
        <v>0</v>
      </c>
      <c r="L110" s="40">
        <v>161711.89</v>
      </c>
      <c r="M110" s="48">
        <f t="shared" si="62"/>
        <v>2056496.38</v>
      </c>
      <c r="N110" s="40">
        <v>5011275</v>
      </c>
      <c r="O110" s="40">
        <v>1301023.92</v>
      </c>
      <c r="P110" s="40">
        <v>0</v>
      </c>
      <c r="Q110" s="4">
        <f t="shared" si="44"/>
        <v>6312298.92</v>
      </c>
      <c r="R110" s="40">
        <v>1095150</v>
      </c>
      <c r="S110" s="40">
        <v>34439</v>
      </c>
      <c r="T110" s="4">
        <f t="shared" si="67"/>
        <v>1129589</v>
      </c>
      <c r="U110" s="4">
        <f t="shared" si="63"/>
        <v>9498384.3</v>
      </c>
      <c r="V110" s="5">
        <f t="shared" si="46"/>
        <v>0.3280202451095331</v>
      </c>
      <c r="W110" s="5">
        <f t="shared" si="5"/>
        <v>1.8330223107192445</v>
      </c>
      <c r="X110" s="5">
        <f t="shared" si="6"/>
        <v>0.5971839727852054</v>
      </c>
      <c r="Y110" s="49"/>
      <c r="Z110" s="12">
        <f t="shared" si="47"/>
        <v>2.7582265286139838</v>
      </c>
      <c r="AA110" s="14">
        <v>144400.10764262648</v>
      </c>
      <c r="AB110" s="18">
        <f t="shared" si="64"/>
        <v>3982.882076346072</v>
      </c>
      <c r="AC110" s="19">
        <v>273.49023103469995</v>
      </c>
      <c r="AD110" s="18">
        <f t="shared" si="57"/>
        <v>3709.391845311372</v>
      </c>
      <c r="AE110" s="21"/>
      <c r="AF110" s="2">
        <f aca="true" t="shared" si="68" ref="AF110:AF121">F110/H110</f>
        <v>456113423.8410596</v>
      </c>
      <c r="AG110" s="5">
        <f t="shared" si="49"/>
        <v>0.4508738994528301</v>
      </c>
      <c r="AH110" s="5">
        <f t="shared" si="50"/>
        <v>1.3839318445930295</v>
      </c>
      <c r="AI110" s="5">
        <f t="shared" si="51"/>
        <v>0.2401047508703939</v>
      </c>
      <c r="AJ110" s="5">
        <f t="shared" si="52"/>
        <v>2.0824610291035572</v>
      </c>
      <c r="AL110" s="14">
        <v>3608.7119054387945</v>
      </c>
      <c r="AM110" s="13">
        <f t="shared" si="53"/>
        <v>374.1701709072777</v>
      </c>
      <c r="AN110" s="29">
        <f t="shared" si="58"/>
        <v>0.10368524302074515</v>
      </c>
      <c r="AO110" s="71"/>
      <c r="AP110" s="93">
        <v>3745750</v>
      </c>
      <c r="AQ110" s="93">
        <v>3600000</v>
      </c>
      <c r="AR110" s="16">
        <f t="shared" si="65"/>
        <v>-145750</v>
      </c>
      <c r="AS110" s="73">
        <f t="shared" si="66"/>
        <v>-0.038910765534272175</v>
      </c>
    </row>
    <row r="111" spans="1:45" ht="12.75">
      <c r="A111" s="1" t="s">
        <v>222</v>
      </c>
      <c r="B111" s="1" t="s">
        <v>223</v>
      </c>
      <c r="C111" s="2" t="s">
        <v>191</v>
      </c>
      <c r="D111" s="1"/>
      <c r="F111" s="67">
        <v>663270235</v>
      </c>
      <c r="G111" s="62">
        <v>76.52</v>
      </c>
      <c r="H111" s="10">
        <f t="shared" si="61"/>
        <v>0.7652</v>
      </c>
      <c r="I111" s="40">
        <v>3442204.54</v>
      </c>
      <c r="J111" s="40">
        <v>264999.28</v>
      </c>
      <c r="K111" s="40">
        <v>0</v>
      </c>
      <c r="L111" s="40">
        <v>316366.15</v>
      </c>
      <c r="M111" s="48">
        <f t="shared" si="62"/>
        <v>4023569.97</v>
      </c>
      <c r="N111" s="40">
        <v>9749885</v>
      </c>
      <c r="O111" s="40">
        <v>2630085.34</v>
      </c>
      <c r="P111" s="40">
        <v>0</v>
      </c>
      <c r="Q111" s="4">
        <f t="shared" si="44"/>
        <v>12379970.34</v>
      </c>
      <c r="R111" s="40">
        <v>2231296.19</v>
      </c>
      <c r="S111" s="40">
        <v>66500</v>
      </c>
      <c r="T111" s="4">
        <f t="shared" si="67"/>
        <v>2297796.19</v>
      </c>
      <c r="U111" s="4">
        <f t="shared" si="63"/>
        <v>18701336.5</v>
      </c>
      <c r="V111" s="5">
        <f t="shared" si="46"/>
        <v>0.3464343895968737</v>
      </c>
      <c r="W111" s="5">
        <f t="shared" si="5"/>
        <v>1.866504734680277</v>
      </c>
      <c r="X111" s="5">
        <f t="shared" si="6"/>
        <v>0.6066260413449731</v>
      </c>
      <c r="Y111" s="49"/>
      <c r="Z111" s="12">
        <f t="shared" si="47"/>
        <v>2.819565165622124</v>
      </c>
      <c r="AA111" s="14">
        <v>150808.19812126388</v>
      </c>
      <c r="AB111" s="18">
        <f t="shared" si="64"/>
        <v>4252.135421129555</v>
      </c>
      <c r="AC111" s="19">
        <v>354.5550817740001</v>
      </c>
      <c r="AD111" s="18">
        <f t="shared" si="57"/>
        <v>3897.5803393555548</v>
      </c>
      <c r="AE111" s="21"/>
      <c r="AF111" s="2">
        <f t="shared" si="68"/>
        <v>866793302.4046001</v>
      </c>
      <c r="AG111" s="5">
        <f t="shared" si="49"/>
        <v>0.46419024683717336</v>
      </c>
      <c r="AH111" s="5">
        <f t="shared" si="50"/>
        <v>1.428249422977348</v>
      </c>
      <c r="AI111" s="5">
        <f t="shared" si="51"/>
        <v>0.25741963900852566</v>
      </c>
      <c r="AJ111" s="5">
        <f t="shared" si="52"/>
        <v>2.157531264734049</v>
      </c>
      <c r="AL111" s="14">
        <v>3802.728704252982</v>
      </c>
      <c r="AM111" s="13">
        <f t="shared" si="53"/>
        <v>449.4067168765728</v>
      </c>
      <c r="AN111" s="29">
        <f t="shared" si="58"/>
        <v>0.11818006274651019</v>
      </c>
      <c r="AO111" s="71"/>
      <c r="AP111" s="93">
        <v>7702000</v>
      </c>
      <c r="AQ111" s="93">
        <v>8105000</v>
      </c>
      <c r="AR111" s="16">
        <f t="shared" si="65"/>
        <v>403000</v>
      </c>
      <c r="AS111" s="73">
        <f t="shared" si="66"/>
        <v>0.05232407166969618</v>
      </c>
    </row>
    <row r="112" spans="1:45" ht="12.75">
      <c r="A112" s="1" t="s">
        <v>224</v>
      </c>
      <c r="B112" s="1" t="s">
        <v>225</v>
      </c>
      <c r="C112" s="2" t="s">
        <v>191</v>
      </c>
      <c r="D112" s="1"/>
      <c r="F112" s="67">
        <v>555241449</v>
      </c>
      <c r="G112" s="62">
        <v>73.64</v>
      </c>
      <c r="H112" s="10">
        <f t="shared" si="61"/>
        <v>0.7364</v>
      </c>
      <c r="I112" s="40">
        <v>3018015.58</v>
      </c>
      <c r="J112" s="40">
        <v>232342.95</v>
      </c>
      <c r="K112" s="40">
        <v>0</v>
      </c>
      <c r="L112" s="40">
        <v>277379.79</v>
      </c>
      <c r="M112" s="48">
        <f t="shared" si="62"/>
        <v>3527738.3200000003</v>
      </c>
      <c r="N112" s="40">
        <v>6681367</v>
      </c>
      <c r="O112" s="40">
        <v>5407566.44</v>
      </c>
      <c r="P112" s="40">
        <v>0</v>
      </c>
      <c r="Q112" s="4">
        <f t="shared" si="44"/>
        <v>12088933.440000001</v>
      </c>
      <c r="R112" s="40">
        <v>555241</v>
      </c>
      <c r="S112" s="40">
        <v>0</v>
      </c>
      <c r="T112" s="4">
        <f t="shared" si="67"/>
        <v>555241</v>
      </c>
      <c r="U112" s="4">
        <f t="shared" si="63"/>
        <v>16171912.760000002</v>
      </c>
      <c r="V112" s="5">
        <f t="shared" si="46"/>
        <v>0.09999991913427918</v>
      </c>
      <c r="W112" s="5">
        <f t="shared" si="5"/>
        <v>2.177239012284186</v>
      </c>
      <c r="X112" s="5">
        <f t="shared" si="6"/>
        <v>0.6353521204790314</v>
      </c>
      <c r="Y112" s="49"/>
      <c r="Z112" s="12">
        <f t="shared" si="47"/>
        <v>2.9125910518974965</v>
      </c>
      <c r="AA112" s="14">
        <v>157592.7953009334</v>
      </c>
      <c r="AB112" s="18">
        <f t="shared" si="64"/>
        <v>4590.033654370124</v>
      </c>
      <c r="AC112" s="19">
        <v>292.96982811600003</v>
      </c>
      <c r="AD112" s="18">
        <f t="shared" si="57"/>
        <v>4297.063826254124</v>
      </c>
      <c r="AE112" s="21"/>
      <c r="AF112" s="2">
        <f t="shared" si="68"/>
        <v>753994363.1178707</v>
      </c>
      <c r="AG112" s="5">
        <f t="shared" si="49"/>
        <v>0.46787330152075884</v>
      </c>
      <c r="AH112" s="5">
        <f t="shared" si="50"/>
        <v>1.6033188086460746</v>
      </c>
      <c r="AI112" s="5">
        <f t="shared" si="51"/>
        <v>0.0736399404504832</v>
      </c>
      <c r="AJ112" s="5">
        <f t="shared" si="52"/>
        <v>2.1448320506173166</v>
      </c>
      <c r="AL112" s="14">
        <v>3968.0329436572197</v>
      </c>
      <c r="AM112" s="13">
        <f t="shared" si="53"/>
        <v>622.0007107129045</v>
      </c>
      <c r="AN112" s="29">
        <f t="shared" si="58"/>
        <v>0.1567529099543273</v>
      </c>
      <c r="AO112" s="71"/>
      <c r="AP112" s="93">
        <v>4440028</v>
      </c>
      <c r="AQ112" s="93">
        <v>4585870</v>
      </c>
      <c r="AR112" s="16">
        <f t="shared" si="65"/>
        <v>145842</v>
      </c>
      <c r="AS112" s="73">
        <f t="shared" si="66"/>
        <v>0.03284709015348552</v>
      </c>
    </row>
    <row r="113" spans="1:45" ht="12.75">
      <c r="A113" s="1" t="s">
        <v>226</v>
      </c>
      <c r="B113" s="1" t="s">
        <v>227</v>
      </c>
      <c r="C113" s="2" t="s">
        <v>191</v>
      </c>
      <c r="D113" s="1"/>
      <c r="F113" s="67">
        <v>811041552</v>
      </c>
      <c r="G113" s="62">
        <v>81.72</v>
      </c>
      <c r="H113" s="10">
        <f t="shared" si="61"/>
        <v>0.8172</v>
      </c>
      <c r="I113" s="40">
        <v>3938930.03</v>
      </c>
      <c r="J113" s="40">
        <v>304095.85</v>
      </c>
      <c r="K113" s="40">
        <v>0</v>
      </c>
      <c r="L113" s="40">
        <v>363041.11</v>
      </c>
      <c r="M113" s="48">
        <f t="shared" si="62"/>
        <v>4606066.99</v>
      </c>
      <c r="N113" s="40">
        <v>17007622</v>
      </c>
      <c r="O113" s="40">
        <v>0</v>
      </c>
      <c r="P113" s="40">
        <v>0</v>
      </c>
      <c r="Q113" s="4">
        <f t="shared" si="44"/>
        <v>17007622</v>
      </c>
      <c r="R113" s="40">
        <v>3932922.5</v>
      </c>
      <c r="S113" s="40">
        <v>0</v>
      </c>
      <c r="T113" s="4">
        <f t="shared" si="67"/>
        <v>3932922.5</v>
      </c>
      <c r="U113" s="4">
        <f t="shared" si="63"/>
        <v>25546611.490000002</v>
      </c>
      <c r="V113" s="5">
        <f t="shared" si="46"/>
        <v>0.48492244205017004</v>
      </c>
      <c r="W113" s="5">
        <f>(Q113/F113)*100</f>
        <v>2.097009944565701</v>
      </c>
      <c r="X113" s="5">
        <f>(M113/F113)*100</f>
        <v>0.5679199763121385</v>
      </c>
      <c r="Y113" s="49"/>
      <c r="Z113" s="12">
        <f t="shared" si="47"/>
        <v>3.1498523629280095</v>
      </c>
      <c r="AA113" s="14">
        <v>95699.24957118354</v>
      </c>
      <c r="AB113" s="18">
        <f t="shared" si="64"/>
        <v>3014.3850739222976</v>
      </c>
      <c r="AC113" s="19">
        <v>308.845014615</v>
      </c>
      <c r="AD113" s="18">
        <f t="shared" si="57"/>
        <v>2705.5400593072977</v>
      </c>
      <c r="AE113" s="21"/>
      <c r="AF113" s="2">
        <f t="shared" si="68"/>
        <v>992463964.7577093</v>
      </c>
      <c r="AG113" s="5">
        <f t="shared" si="49"/>
        <v>0.4641042046422796</v>
      </c>
      <c r="AH113" s="5">
        <f t="shared" si="50"/>
        <v>1.7136765266990908</v>
      </c>
      <c r="AI113" s="5">
        <f t="shared" si="51"/>
        <v>0.396278619643399</v>
      </c>
      <c r="AJ113" s="5">
        <f t="shared" si="52"/>
        <v>2.5740593509847693</v>
      </c>
      <c r="AL113" s="14">
        <v>2837.488223517696</v>
      </c>
      <c r="AM113" s="13">
        <f t="shared" si="53"/>
        <v>176.89685040460154</v>
      </c>
      <c r="AN113" s="29">
        <f t="shared" si="58"/>
        <v>0.06234276108652837</v>
      </c>
      <c r="AO113" s="71"/>
      <c r="AP113" s="93">
        <v>9279083</v>
      </c>
      <c r="AQ113" s="93">
        <v>12710137</v>
      </c>
      <c r="AR113" s="16">
        <f t="shared" si="65"/>
        <v>3431054</v>
      </c>
      <c r="AS113" s="73">
        <f t="shared" si="66"/>
        <v>0.3697621844744788</v>
      </c>
    </row>
    <row r="114" spans="1:45" ht="12.75">
      <c r="A114" s="1" t="s">
        <v>228</v>
      </c>
      <c r="B114" s="1" t="s">
        <v>229</v>
      </c>
      <c r="C114" s="2" t="s">
        <v>191</v>
      </c>
      <c r="D114" s="1"/>
      <c r="F114" s="67">
        <v>1699367220</v>
      </c>
      <c r="G114" s="62">
        <v>75.53</v>
      </c>
      <c r="H114" s="10">
        <f t="shared" si="61"/>
        <v>0.7553</v>
      </c>
      <c r="I114" s="40">
        <v>8862850.76</v>
      </c>
      <c r="J114" s="40">
        <v>683070.91</v>
      </c>
      <c r="K114" s="40">
        <v>0</v>
      </c>
      <c r="L114" s="40">
        <v>815475.85</v>
      </c>
      <c r="M114" s="48">
        <f t="shared" si="62"/>
        <v>10361397.52</v>
      </c>
      <c r="N114" s="40">
        <v>29130968</v>
      </c>
      <c r="O114" s="40">
        <v>13202591.47</v>
      </c>
      <c r="P114" s="40">
        <v>0</v>
      </c>
      <c r="Q114" s="4">
        <f t="shared" si="44"/>
        <v>42333559.47</v>
      </c>
      <c r="R114" s="40">
        <v>6730842</v>
      </c>
      <c r="S114" s="40">
        <v>509774</v>
      </c>
      <c r="T114" s="4">
        <f t="shared" si="67"/>
        <v>7240616</v>
      </c>
      <c r="U114" s="4">
        <f t="shared" si="63"/>
        <v>59935572.989999995</v>
      </c>
      <c r="V114" s="5">
        <f t="shared" si="46"/>
        <v>0.42607718418859464</v>
      </c>
      <c r="W114" s="5">
        <f t="shared" si="5"/>
        <v>2.49113664026072</v>
      </c>
      <c r="X114" s="5">
        <f t="shared" si="6"/>
        <v>0.6097209242390824</v>
      </c>
      <c r="Y114" s="49"/>
      <c r="Z114" s="12">
        <f t="shared" si="47"/>
        <v>3.526934748688397</v>
      </c>
      <c r="AA114" s="14">
        <v>192901.1881446664</v>
      </c>
      <c r="AB114" s="18">
        <f t="shared" si="64"/>
        <v>6803.499035307022</v>
      </c>
      <c r="AC114" s="19">
        <v>295.89125393025006</v>
      </c>
      <c r="AD114" s="18">
        <f t="shared" si="57"/>
        <v>6507.6077813767715</v>
      </c>
      <c r="AE114" s="21"/>
      <c r="AF114" s="2">
        <f t="shared" si="68"/>
        <v>2249923500.59579</v>
      </c>
      <c r="AG114" s="5">
        <f t="shared" si="49"/>
        <v>0.4605222140777789</v>
      </c>
      <c r="AH114" s="5">
        <f t="shared" si="50"/>
        <v>1.8815555043889216</v>
      </c>
      <c r="AI114" s="5">
        <f t="shared" si="51"/>
        <v>0.29915870465007555</v>
      </c>
      <c r="AJ114" s="5">
        <f t="shared" si="52"/>
        <v>2.663893815684346</v>
      </c>
      <c r="AL114" s="14">
        <v>6163.4996753751975</v>
      </c>
      <c r="AM114" s="13">
        <f t="shared" si="53"/>
        <v>639.9993599318241</v>
      </c>
      <c r="AN114" s="29">
        <f t="shared" si="58"/>
        <v>0.10383700716149785</v>
      </c>
      <c r="AO114" s="71"/>
      <c r="AP114" s="93">
        <v>15386837</v>
      </c>
      <c r="AQ114" s="93">
        <v>16195181</v>
      </c>
      <c r="AR114" s="16">
        <f t="shared" si="65"/>
        <v>808344</v>
      </c>
      <c r="AS114" s="73">
        <f t="shared" si="66"/>
        <v>0.05253477371600154</v>
      </c>
    </row>
    <row r="115" spans="1:45" ht="12.75">
      <c r="A115" s="1" t="s">
        <v>230</v>
      </c>
      <c r="B115" s="1" t="s">
        <v>231</v>
      </c>
      <c r="C115" s="2" t="s">
        <v>191</v>
      </c>
      <c r="D115" s="1"/>
      <c r="F115" s="67">
        <v>230887334</v>
      </c>
      <c r="G115" s="62">
        <v>72.57</v>
      </c>
      <c r="H115" s="10">
        <f t="shared" si="61"/>
        <v>0.7256999999999999</v>
      </c>
      <c r="I115" s="40">
        <v>1267385.6</v>
      </c>
      <c r="J115" s="40">
        <v>97740.67</v>
      </c>
      <c r="K115" s="40">
        <v>0</v>
      </c>
      <c r="L115" s="40">
        <v>116686.51</v>
      </c>
      <c r="M115" s="48">
        <f t="shared" si="62"/>
        <v>1481812.78</v>
      </c>
      <c r="N115" s="40">
        <v>4458826</v>
      </c>
      <c r="O115" s="40">
        <v>1880280.16</v>
      </c>
      <c r="P115" s="40">
        <v>0</v>
      </c>
      <c r="Q115" s="4">
        <f t="shared" si="44"/>
        <v>6339106.16</v>
      </c>
      <c r="R115" s="40">
        <v>1965924.42</v>
      </c>
      <c r="S115" s="40">
        <v>0</v>
      </c>
      <c r="T115" s="4">
        <f t="shared" si="67"/>
        <v>1965924.42</v>
      </c>
      <c r="U115" s="4">
        <f t="shared" si="63"/>
        <v>9786843.36</v>
      </c>
      <c r="V115" s="5">
        <f t="shared" si="46"/>
        <v>0.8514648187674079</v>
      </c>
      <c r="W115" s="5">
        <f t="shared" si="5"/>
        <v>2.745540887920686</v>
      </c>
      <c r="X115" s="5">
        <f t="shared" si="6"/>
        <v>0.6417904154066763</v>
      </c>
      <c r="Y115" s="49"/>
      <c r="Z115" s="12">
        <f t="shared" si="47"/>
        <v>4.23879612209477</v>
      </c>
      <c r="AA115" s="14">
        <v>147032.37971391418</v>
      </c>
      <c r="AB115" s="18">
        <f t="shared" si="64"/>
        <v>6232.402809537051</v>
      </c>
      <c r="AC115" s="19">
        <v>327.6322519657501</v>
      </c>
      <c r="AD115" s="18">
        <f t="shared" si="57"/>
        <v>5904.770557571302</v>
      </c>
      <c r="AE115" s="21"/>
      <c r="AF115" s="2">
        <f t="shared" si="68"/>
        <v>318158101.14372337</v>
      </c>
      <c r="AG115" s="5">
        <f t="shared" si="49"/>
        <v>0.4657473044606249</v>
      </c>
      <c r="AH115" s="5">
        <f t="shared" si="50"/>
        <v>1.9924390223640416</v>
      </c>
      <c r="AI115" s="5">
        <f t="shared" si="51"/>
        <v>0.6179080189795078</v>
      </c>
      <c r="AJ115" s="5">
        <f t="shared" si="52"/>
        <v>3.076094345804174</v>
      </c>
      <c r="AL115" s="14">
        <v>5802.003867449152</v>
      </c>
      <c r="AM115" s="13">
        <f t="shared" si="53"/>
        <v>430.39894208789974</v>
      </c>
      <c r="AN115" s="29">
        <f t="shared" si="58"/>
        <v>0.07418108500453731</v>
      </c>
      <c r="AO115" s="71"/>
      <c r="AP115" s="93">
        <v>2928761.47</v>
      </c>
      <c r="AQ115" s="93">
        <v>2991767.42</v>
      </c>
      <c r="AR115" s="16">
        <f t="shared" si="65"/>
        <v>63005.94999999972</v>
      </c>
      <c r="AS115" s="73">
        <f t="shared" si="66"/>
        <v>0.02151283081445336</v>
      </c>
    </row>
    <row r="116" spans="1:45" ht="12.75">
      <c r="A116" s="1" t="s">
        <v>232</v>
      </c>
      <c r="B116" s="1" t="s">
        <v>233</v>
      </c>
      <c r="C116" s="2" t="s">
        <v>191</v>
      </c>
      <c r="D116" s="1"/>
      <c r="F116" s="67">
        <v>1849459245</v>
      </c>
      <c r="G116" s="62">
        <v>60.69</v>
      </c>
      <c r="H116" s="10">
        <f t="shared" si="61"/>
        <v>0.6069</v>
      </c>
      <c r="I116" s="40">
        <v>12049636.709999999</v>
      </c>
      <c r="J116" s="40">
        <v>0</v>
      </c>
      <c r="K116" s="40">
        <v>0</v>
      </c>
      <c r="L116" s="40">
        <v>1108296.07</v>
      </c>
      <c r="M116" s="48">
        <f t="shared" si="62"/>
        <v>13157932.78</v>
      </c>
      <c r="N116" s="40">
        <v>43771289</v>
      </c>
      <c r="O116" s="40">
        <v>0</v>
      </c>
      <c r="P116" s="40">
        <v>0</v>
      </c>
      <c r="Q116" s="4">
        <f t="shared" si="44"/>
        <v>43771289</v>
      </c>
      <c r="R116" s="40">
        <v>8345768</v>
      </c>
      <c r="S116" s="40">
        <v>1109567</v>
      </c>
      <c r="T116" s="4">
        <f t="shared" si="67"/>
        <v>9455335</v>
      </c>
      <c r="U116" s="4">
        <f t="shared" si="63"/>
        <v>66384556.78</v>
      </c>
      <c r="V116" s="5">
        <f t="shared" si="46"/>
        <v>0.511248627162909</v>
      </c>
      <c r="W116" s="5">
        <f t="shared" si="5"/>
        <v>2.3667074101976224</v>
      </c>
      <c r="X116" s="5">
        <f t="shared" si="6"/>
        <v>0.7114475658532287</v>
      </c>
      <c r="Y116" s="49"/>
      <c r="Z116" s="12">
        <f t="shared" si="47"/>
        <v>3.58940360321376</v>
      </c>
      <c r="AA116" s="14">
        <v>207091.31247080804</v>
      </c>
      <c r="AB116" s="18">
        <f t="shared" si="64"/>
        <v>7433.343031769851</v>
      </c>
      <c r="AC116" s="19">
        <v>276.0804956736</v>
      </c>
      <c r="AD116" s="18">
        <f t="shared" si="57"/>
        <v>7157.262536096251</v>
      </c>
      <c r="AE116" s="21"/>
      <c r="AF116" s="2">
        <f t="shared" si="68"/>
        <v>3047387123.084528</v>
      </c>
      <c r="AG116" s="5">
        <f t="shared" si="49"/>
        <v>0.4317775277163244</v>
      </c>
      <c r="AH116" s="5">
        <f t="shared" si="50"/>
        <v>1.436354727248937</v>
      </c>
      <c r="AI116" s="5">
        <f t="shared" si="51"/>
        <v>0.2738663537946736</v>
      </c>
      <c r="AJ116" s="5">
        <f t="shared" si="52"/>
        <v>2.178409046790431</v>
      </c>
      <c r="AL116" s="14">
        <v>6679.987455318247</v>
      </c>
      <c r="AM116" s="13">
        <f t="shared" si="53"/>
        <v>753.3555764516041</v>
      </c>
      <c r="AN116" s="29">
        <f t="shared" si="58"/>
        <v>0.11277799269695077</v>
      </c>
      <c r="AO116" s="71"/>
      <c r="AP116" s="93">
        <v>18188336</v>
      </c>
      <c r="AQ116" s="93">
        <v>19150523</v>
      </c>
      <c r="AR116" s="16">
        <f t="shared" si="65"/>
        <v>962187</v>
      </c>
      <c r="AS116" s="73">
        <f t="shared" si="66"/>
        <v>0.05290132093447141</v>
      </c>
    </row>
    <row r="117" spans="1:45" ht="12.75">
      <c r="A117" s="1" t="s">
        <v>234</v>
      </c>
      <c r="B117" s="1" t="s">
        <v>235</v>
      </c>
      <c r="C117" s="2" t="s">
        <v>191</v>
      </c>
      <c r="D117" s="1"/>
      <c r="F117" s="67">
        <v>327329323</v>
      </c>
      <c r="G117" s="62">
        <v>77.66</v>
      </c>
      <c r="H117" s="10">
        <f t="shared" si="61"/>
        <v>0.7766</v>
      </c>
      <c r="I117" s="40">
        <v>1673248.57</v>
      </c>
      <c r="J117" s="40">
        <v>128860.43</v>
      </c>
      <c r="K117" s="40">
        <v>0</v>
      </c>
      <c r="L117" s="40">
        <v>153838.45</v>
      </c>
      <c r="M117" s="48">
        <f t="shared" si="62"/>
        <v>1955947.45</v>
      </c>
      <c r="N117" s="40">
        <v>4954058.5</v>
      </c>
      <c r="O117" s="40">
        <v>1613758.72</v>
      </c>
      <c r="P117" s="40">
        <v>0</v>
      </c>
      <c r="Q117" s="4">
        <f t="shared" si="44"/>
        <v>6567817.22</v>
      </c>
      <c r="R117" s="40">
        <v>2617703.56</v>
      </c>
      <c r="S117" s="40">
        <v>0</v>
      </c>
      <c r="T117" s="4">
        <f t="shared" si="67"/>
        <v>2617703.56</v>
      </c>
      <c r="U117" s="4">
        <f t="shared" si="63"/>
        <v>11141468.23</v>
      </c>
      <c r="V117" s="5">
        <f t="shared" si="46"/>
        <v>0.7997155696313831</v>
      </c>
      <c r="W117" s="5">
        <f t="shared" si="5"/>
        <v>2.0064860550241628</v>
      </c>
      <c r="X117" s="5">
        <f t="shared" si="6"/>
        <v>0.5975472750420224</v>
      </c>
      <c r="Y117" s="49"/>
      <c r="Z117" s="12">
        <f t="shared" si="47"/>
        <v>3.4037488996975687</v>
      </c>
      <c r="AA117" s="14">
        <v>79094.90625</v>
      </c>
      <c r="AB117" s="18">
        <f t="shared" si="64"/>
        <v>2692.1920012011983</v>
      </c>
      <c r="AC117" s="19">
        <v>373.563211991175</v>
      </c>
      <c r="AD117" s="18">
        <f t="shared" si="57"/>
        <v>2318.628789210023</v>
      </c>
      <c r="AE117" s="21"/>
      <c r="AF117" s="2">
        <f t="shared" si="68"/>
        <v>421490243.3685295</v>
      </c>
      <c r="AG117" s="5">
        <f t="shared" si="49"/>
        <v>0.4640552137976346</v>
      </c>
      <c r="AH117" s="5">
        <f t="shared" si="50"/>
        <v>1.558237070331765</v>
      </c>
      <c r="AI117" s="5">
        <f t="shared" si="51"/>
        <v>0.6210591113757321</v>
      </c>
      <c r="AJ117" s="5">
        <f t="shared" si="52"/>
        <v>2.6433513955051318</v>
      </c>
      <c r="AL117" s="14">
        <v>2598.185242342625</v>
      </c>
      <c r="AM117" s="13">
        <f t="shared" si="53"/>
        <v>94.00675885857345</v>
      </c>
      <c r="AN117" s="29">
        <f t="shared" si="58"/>
        <v>0.03618169995216095</v>
      </c>
      <c r="AO117" s="71"/>
      <c r="AP117" s="93">
        <v>7221621.18</v>
      </c>
      <c r="AQ117" s="93">
        <v>8417594.34</v>
      </c>
      <c r="AR117" s="16">
        <f t="shared" si="65"/>
        <v>1195973.1600000001</v>
      </c>
      <c r="AS117" s="73">
        <f t="shared" si="66"/>
        <v>0.16561006596582517</v>
      </c>
    </row>
    <row r="118" spans="1:45" ht="12.75">
      <c r="A118" s="1" t="s">
        <v>236</v>
      </c>
      <c r="B118" s="1" t="s">
        <v>237</v>
      </c>
      <c r="C118" s="2" t="s">
        <v>191</v>
      </c>
      <c r="D118" s="1"/>
      <c r="F118" s="67">
        <v>3152177879</v>
      </c>
      <c r="G118" s="62">
        <v>78.82</v>
      </c>
      <c r="H118" s="10">
        <f t="shared" si="61"/>
        <v>0.7881999999999999</v>
      </c>
      <c r="I118" s="40">
        <v>15474337.82</v>
      </c>
      <c r="J118" s="40">
        <v>0</v>
      </c>
      <c r="K118" s="40">
        <v>0</v>
      </c>
      <c r="L118" s="40">
        <v>1428254.79</v>
      </c>
      <c r="M118" s="48">
        <f t="shared" si="62"/>
        <v>16902592.61</v>
      </c>
      <c r="N118" s="40">
        <v>43286389</v>
      </c>
      <c r="O118" s="40">
        <v>23141493.13</v>
      </c>
      <c r="P118" s="40">
        <v>0</v>
      </c>
      <c r="Q118" s="4">
        <f t="shared" si="44"/>
        <v>66427882.129999995</v>
      </c>
      <c r="R118" s="40">
        <v>12845000</v>
      </c>
      <c r="S118" s="40">
        <v>2521742.3</v>
      </c>
      <c r="T118" s="4">
        <f t="shared" si="67"/>
        <v>15366742.3</v>
      </c>
      <c r="U118" s="4">
        <f t="shared" si="63"/>
        <v>98697217.03999999</v>
      </c>
      <c r="V118" s="5">
        <f t="shared" si="46"/>
        <v>0.4874960389251561</v>
      </c>
      <c r="W118" s="5">
        <f t="shared" si="5"/>
        <v>2.1073646437450932</v>
      </c>
      <c r="X118" s="5">
        <f t="shared" si="6"/>
        <v>0.5362195046988336</v>
      </c>
      <c r="Y118" s="49"/>
      <c r="Z118" s="12">
        <f t="shared" si="47"/>
        <v>3.1310801873690832</v>
      </c>
      <c r="AA118" s="14">
        <v>136864.55268265196</v>
      </c>
      <c r="AB118" s="18">
        <f t="shared" si="64"/>
        <v>4285.338892577837</v>
      </c>
      <c r="AC118" s="19">
        <v>286.56522873450007</v>
      </c>
      <c r="AD118" s="18">
        <f t="shared" si="57"/>
        <v>3998.773663843337</v>
      </c>
      <c r="AE118" s="21"/>
      <c r="AF118" s="2">
        <f t="shared" si="68"/>
        <v>3999210706.673434</v>
      </c>
      <c r="AG118" s="5">
        <f t="shared" si="49"/>
        <v>0.4226482136036206</v>
      </c>
      <c r="AH118" s="5">
        <f t="shared" si="50"/>
        <v>1.6610248121998825</v>
      </c>
      <c r="AI118" s="5">
        <f t="shared" si="51"/>
        <v>0.3211883779608238</v>
      </c>
      <c r="AJ118" s="5">
        <f t="shared" si="52"/>
        <v>2.467917403684311</v>
      </c>
      <c r="AL118" s="14">
        <v>3857.265644924996</v>
      </c>
      <c r="AM118" s="13">
        <f t="shared" si="53"/>
        <v>428.073247652841</v>
      </c>
      <c r="AN118" s="29">
        <f t="shared" si="58"/>
        <v>0.1109784202226406</v>
      </c>
      <c r="AO118" s="71"/>
      <c r="AP118" s="93">
        <v>25918000</v>
      </c>
      <c r="AQ118" s="93">
        <v>27485000</v>
      </c>
      <c r="AR118" s="16">
        <f t="shared" si="65"/>
        <v>1567000</v>
      </c>
      <c r="AS118" s="73">
        <f t="shared" si="66"/>
        <v>0.060459912030249245</v>
      </c>
    </row>
    <row r="119" spans="1:45" ht="12.75">
      <c r="A119" s="1" t="s">
        <v>238</v>
      </c>
      <c r="B119" s="1" t="s">
        <v>239</v>
      </c>
      <c r="C119" s="2" t="s">
        <v>191</v>
      </c>
      <c r="D119" s="1"/>
      <c r="E119" s="1" t="s">
        <v>1192</v>
      </c>
      <c r="F119" s="67">
        <v>52281402</v>
      </c>
      <c r="G119" s="62">
        <v>109.01</v>
      </c>
      <c r="H119" s="10">
        <f t="shared" si="61"/>
        <v>1.0901</v>
      </c>
      <c r="I119" s="40">
        <v>199166.25</v>
      </c>
      <c r="J119" s="40">
        <v>15332.88</v>
      </c>
      <c r="K119" s="40">
        <v>0</v>
      </c>
      <c r="L119" s="40">
        <v>18304.97</v>
      </c>
      <c r="M119" s="48">
        <f t="shared" si="62"/>
        <v>232804.1</v>
      </c>
      <c r="N119" s="40">
        <v>0</v>
      </c>
      <c r="O119" s="40">
        <v>827715.12</v>
      </c>
      <c r="P119" s="40">
        <v>0</v>
      </c>
      <c r="Q119" s="4">
        <f t="shared" si="44"/>
        <v>827715.12</v>
      </c>
      <c r="R119" s="77">
        <v>0</v>
      </c>
      <c r="S119" s="40">
        <v>0</v>
      </c>
      <c r="T119" s="4">
        <f t="shared" si="67"/>
        <v>0</v>
      </c>
      <c r="U119" s="4">
        <f t="shared" si="63"/>
        <v>1060519.22</v>
      </c>
      <c r="V119" s="5">
        <f t="shared" si="46"/>
        <v>0</v>
      </c>
      <c r="W119" s="5">
        <f t="shared" si="5"/>
        <v>1.5831922793501214</v>
      </c>
      <c r="X119" s="5">
        <f t="shared" si="6"/>
        <v>0.44529046868329963</v>
      </c>
      <c r="Y119" s="69">
        <v>0.162</v>
      </c>
      <c r="Z119" s="12">
        <f t="shared" si="47"/>
        <v>1.8664827480334214</v>
      </c>
      <c r="AA119" s="14">
        <v>149033.75</v>
      </c>
      <c r="AB119" s="18">
        <f t="shared" si="64"/>
        <v>2781.689232497259</v>
      </c>
      <c r="AC119" s="19">
        <v>259.0789636800001</v>
      </c>
      <c r="AD119" s="18">
        <f t="shared" si="57"/>
        <v>2522.610268817259</v>
      </c>
      <c r="AE119" s="21"/>
      <c r="AF119" s="2">
        <f t="shared" si="68"/>
        <v>47960188.973488666</v>
      </c>
      <c r="AG119" s="5">
        <f t="shared" si="49"/>
        <v>0.48541113991166496</v>
      </c>
      <c r="AH119" s="5">
        <f t="shared" si="50"/>
        <v>1.7258379037195675</v>
      </c>
      <c r="AI119" s="5">
        <f t="shared" si="51"/>
        <v>0</v>
      </c>
      <c r="AJ119" s="5">
        <f t="shared" si="52"/>
        <v>2.2112490436312324</v>
      </c>
      <c r="AL119" s="14">
        <v>2270.2632972402635</v>
      </c>
      <c r="AM119" s="13">
        <f t="shared" si="53"/>
        <v>511.4259352569957</v>
      </c>
      <c r="AN119" s="29">
        <f t="shared" si="58"/>
        <v>0.2252716395841337</v>
      </c>
      <c r="AO119" s="71"/>
      <c r="AP119" s="93">
        <v>2133686</v>
      </c>
      <c r="AQ119" s="93">
        <v>1831101</v>
      </c>
      <c r="AR119" s="16">
        <f t="shared" si="65"/>
        <v>-302585</v>
      </c>
      <c r="AS119" s="73">
        <f t="shared" si="66"/>
        <v>-0.1418132752429364</v>
      </c>
    </row>
    <row r="120" spans="1:45" ht="12.75">
      <c r="A120" s="1" t="s">
        <v>240</v>
      </c>
      <c r="B120" s="1" t="s">
        <v>241</v>
      </c>
      <c r="C120" s="2" t="s">
        <v>191</v>
      </c>
      <c r="D120" s="1"/>
      <c r="F120" s="67">
        <v>211326570</v>
      </c>
      <c r="G120" s="62">
        <v>78.96</v>
      </c>
      <c r="H120" s="10">
        <f t="shared" si="61"/>
        <v>0.7896</v>
      </c>
      <c r="I120" s="40">
        <v>1042680.25</v>
      </c>
      <c r="J120" s="40">
        <v>80290.07</v>
      </c>
      <c r="K120" s="40">
        <v>0</v>
      </c>
      <c r="L120" s="40">
        <v>95853.31</v>
      </c>
      <c r="M120" s="48">
        <f t="shared" si="62"/>
        <v>1218823.6300000001</v>
      </c>
      <c r="N120" s="40">
        <v>1549023</v>
      </c>
      <c r="O120" s="40">
        <v>1925021.68</v>
      </c>
      <c r="P120" s="40">
        <v>0</v>
      </c>
      <c r="Q120" s="4">
        <f t="shared" si="44"/>
        <v>3474044.6799999997</v>
      </c>
      <c r="R120" s="40">
        <v>445446.57</v>
      </c>
      <c r="S120" s="40">
        <v>42265</v>
      </c>
      <c r="T120" s="4">
        <f t="shared" si="67"/>
        <v>487711.57</v>
      </c>
      <c r="U120" s="4">
        <f t="shared" si="63"/>
        <v>5180579.88</v>
      </c>
      <c r="V120" s="5">
        <f t="shared" si="46"/>
        <v>0.23078573129729973</v>
      </c>
      <c r="W120" s="5">
        <f t="shared" si="5"/>
        <v>1.6439223330980104</v>
      </c>
      <c r="X120" s="5">
        <f t="shared" si="6"/>
        <v>0.5767488820738443</v>
      </c>
      <c r="Y120" s="69">
        <v>0.07</v>
      </c>
      <c r="Z120" s="12">
        <f t="shared" si="47"/>
        <v>2.381456946469154</v>
      </c>
      <c r="AA120" s="14">
        <v>156411.61710037175</v>
      </c>
      <c r="AB120" s="18">
        <f t="shared" si="64"/>
        <v>3724.8753205215385</v>
      </c>
      <c r="AC120" s="19">
        <v>238.98954403800008</v>
      </c>
      <c r="AD120" s="18">
        <f t="shared" si="57"/>
        <v>3485.8857764835384</v>
      </c>
      <c r="AE120" s="21"/>
      <c r="AF120" s="2">
        <f t="shared" si="68"/>
        <v>267637500</v>
      </c>
      <c r="AG120" s="5">
        <f t="shared" si="49"/>
        <v>0.4554009172855075</v>
      </c>
      <c r="AH120" s="5">
        <f t="shared" si="50"/>
        <v>1.298041074214189</v>
      </c>
      <c r="AI120" s="5">
        <f t="shared" si="51"/>
        <v>0.16643653075521928</v>
      </c>
      <c r="AJ120" s="5">
        <f t="shared" si="52"/>
        <v>1.9356704049320443</v>
      </c>
      <c r="AL120" s="14">
        <v>3241.269209168842</v>
      </c>
      <c r="AM120" s="13">
        <f t="shared" si="53"/>
        <v>483.60611135269664</v>
      </c>
      <c r="AN120" s="29">
        <f t="shared" si="58"/>
        <v>0.1492026981235254</v>
      </c>
      <c r="AO120" s="71"/>
      <c r="AP120" s="93">
        <v>2640215.05</v>
      </c>
      <c r="AQ120" s="93">
        <v>2775153.81</v>
      </c>
      <c r="AR120" s="16">
        <f t="shared" si="65"/>
        <v>134938.76000000024</v>
      </c>
      <c r="AS120" s="73">
        <f t="shared" si="66"/>
        <v>0.05110900341243046</v>
      </c>
    </row>
    <row r="121" spans="1:45" ht="12.75">
      <c r="A121" s="1" t="s">
        <v>242</v>
      </c>
      <c r="B121" s="1" t="s">
        <v>243</v>
      </c>
      <c r="C121" s="2" t="s">
        <v>191</v>
      </c>
      <c r="D121" s="1"/>
      <c r="F121" s="67">
        <v>313431420</v>
      </c>
      <c r="G121" s="62">
        <v>81.97</v>
      </c>
      <c r="H121" s="10">
        <f t="shared" si="61"/>
        <v>0.8197</v>
      </c>
      <c r="I121" s="40">
        <v>1543805.55</v>
      </c>
      <c r="J121" s="40">
        <v>118875.8</v>
      </c>
      <c r="K121" s="40">
        <v>0</v>
      </c>
      <c r="L121" s="40">
        <v>141918.42</v>
      </c>
      <c r="M121" s="48">
        <f t="shared" si="62"/>
        <v>1804599.77</v>
      </c>
      <c r="N121" s="40">
        <v>5907207</v>
      </c>
      <c r="O121" s="40">
        <v>0</v>
      </c>
      <c r="P121" s="40">
        <v>0</v>
      </c>
      <c r="Q121" s="4">
        <f t="shared" si="44"/>
        <v>5907207</v>
      </c>
      <c r="R121" s="40">
        <v>2912088.09</v>
      </c>
      <c r="S121" s="40">
        <v>0</v>
      </c>
      <c r="T121" s="4">
        <f t="shared" si="67"/>
        <v>2912088.09</v>
      </c>
      <c r="U121" s="4">
        <f t="shared" si="63"/>
        <v>10623894.86</v>
      </c>
      <c r="V121" s="5">
        <f t="shared" si="46"/>
        <v>0.9290989684441975</v>
      </c>
      <c r="W121" s="5">
        <f t="shared" si="5"/>
        <v>1.8846888419801688</v>
      </c>
      <c r="X121" s="5">
        <f t="shared" si="6"/>
        <v>0.5757558607238547</v>
      </c>
      <c r="Y121" s="49"/>
      <c r="Z121" s="12">
        <f t="shared" si="47"/>
        <v>3.3895436711482207</v>
      </c>
      <c r="AA121" s="14">
        <v>96789.79481641468</v>
      </c>
      <c r="AB121" s="18">
        <f t="shared" si="64"/>
        <v>3280.7323645171323</v>
      </c>
      <c r="AC121" s="19">
        <v>285.9714748595251</v>
      </c>
      <c r="AD121" s="18">
        <f t="shared" si="57"/>
        <v>2994.760889657607</v>
      </c>
      <c r="AE121" s="21"/>
      <c r="AF121" s="2">
        <f t="shared" si="68"/>
        <v>382373331.70672196</v>
      </c>
      <c r="AG121" s="5">
        <f t="shared" si="49"/>
        <v>0.4719470790353437</v>
      </c>
      <c r="AH121" s="5">
        <f t="shared" si="50"/>
        <v>1.5448794437711446</v>
      </c>
      <c r="AI121" s="5">
        <f t="shared" si="51"/>
        <v>0.7615824244337086</v>
      </c>
      <c r="AJ121" s="5">
        <f t="shared" si="52"/>
        <v>2.778408947240197</v>
      </c>
      <c r="AL121" s="14">
        <v>3228.6904999908797</v>
      </c>
      <c r="AM121" s="13">
        <f t="shared" si="53"/>
        <v>52.04186452625254</v>
      </c>
      <c r="AN121" s="29">
        <f t="shared" si="58"/>
        <v>0.01611856711765948</v>
      </c>
      <c r="AO121" s="71"/>
      <c r="AP121" s="93">
        <v>5231096.21</v>
      </c>
      <c r="AQ121" s="93">
        <v>6205086.97</v>
      </c>
      <c r="AR121" s="16">
        <f t="shared" si="65"/>
        <v>973990.7599999998</v>
      </c>
      <c r="AS121" s="73">
        <f t="shared" si="66"/>
        <v>0.18619247685371854</v>
      </c>
    </row>
    <row r="122" spans="1:45" ht="12.75">
      <c r="A122" s="1" t="s">
        <v>244</v>
      </c>
      <c r="B122" s="1" t="s">
        <v>245</v>
      </c>
      <c r="C122" s="2" t="s">
        <v>191</v>
      </c>
      <c r="D122" s="1"/>
      <c r="F122" s="67">
        <v>38202565</v>
      </c>
      <c r="G122" s="62">
        <v>78.16</v>
      </c>
      <c r="H122" s="10">
        <f t="shared" si="61"/>
        <v>0.7816</v>
      </c>
      <c r="I122" s="40">
        <v>195855.46</v>
      </c>
      <c r="J122" s="40">
        <v>15078</v>
      </c>
      <c r="K122" s="40">
        <v>0</v>
      </c>
      <c r="L122" s="40">
        <v>18000.68</v>
      </c>
      <c r="M122" s="48">
        <f t="shared" si="62"/>
        <v>228934.13999999998</v>
      </c>
      <c r="N122" s="40">
        <v>949125</v>
      </c>
      <c r="O122" s="40">
        <v>0</v>
      </c>
      <c r="P122" s="40">
        <v>0</v>
      </c>
      <c r="Q122" s="4">
        <f t="shared" si="44"/>
        <v>949125</v>
      </c>
      <c r="R122" s="40">
        <v>251750</v>
      </c>
      <c r="S122" s="40">
        <v>0</v>
      </c>
      <c r="T122" s="4">
        <f t="shared" si="67"/>
        <v>251750</v>
      </c>
      <c r="U122" s="4">
        <f t="shared" si="63"/>
        <v>1429809.14</v>
      </c>
      <c r="V122" s="5">
        <f t="shared" si="46"/>
        <v>0.6589871648670711</v>
      </c>
      <c r="W122" s="5">
        <f t="shared" si="5"/>
        <v>2.4844535962441268</v>
      </c>
      <c r="X122" s="5">
        <f t="shared" si="6"/>
        <v>0.5992637928892994</v>
      </c>
      <c r="Y122" s="49"/>
      <c r="Z122" s="12">
        <f t="shared" si="47"/>
        <v>3.742704554000497</v>
      </c>
      <c r="AA122" s="14">
        <v>83542.58064516129</v>
      </c>
      <c r="AB122" s="18">
        <f t="shared" si="64"/>
        <v>3126.751970335989</v>
      </c>
      <c r="AC122" s="19">
        <v>257.709525407775</v>
      </c>
      <c r="AD122" s="18">
        <f t="shared" si="57"/>
        <v>2869.042444928214</v>
      </c>
      <c r="AE122" s="21"/>
      <c r="AF122" s="2">
        <f aca="true" t="shared" si="69" ref="AF122:AF153">F122/H122</f>
        <v>48877386.13101331</v>
      </c>
      <c r="AG122" s="5">
        <f t="shared" si="49"/>
        <v>0.46838458052227633</v>
      </c>
      <c r="AH122" s="5">
        <f t="shared" si="50"/>
        <v>1.9418489308244091</v>
      </c>
      <c r="AI122" s="5">
        <f t="shared" si="51"/>
        <v>0.5150643680601027</v>
      </c>
      <c r="AJ122" s="5">
        <f t="shared" si="52"/>
        <v>2.925297879406788</v>
      </c>
      <c r="AL122" s="14">
        <v>2954.0722734696137</v>
      </c>
      <c r="AM122" s="13">
        <f t="shared" si="53"/>
        <v>172.67969686637525</v>
      </c>
      <c r="AN122" s="29">
        <f t="shared" si="58"/>
        <v>0.05845479760844161</v>
      </c>
      <c r="AO122" s="71"/>
      <c r="AP122" s="93">
        <v>883750</v>
      </c>
      <c r="AQ122" s="93">
        <v>950600</v>
      </c>
      <c r="AR122" s="16">
        <f t="shared" si="65"/>
        <v>66850</v>
      </c>
      <c r="AS122" s="73">
        <f t="shared" si="66"/>
        <v>0.07564356435643564</v>
      </c>
    </row>
    <row r="123" spans="1:45" ht="12.75">
      <c r="A123" s="1" t="s">
        <v>246</v>
      </c>
      <c r="B123" s="1" t="s">
        <v>247</v>
      </c>
      <c r="C123" s="2" t="s">
        <v>191</v>
      </c>
      <c r="D123" s="1"/>
      <c r="F123" s="67">
        <v>841214216</v>
      </c>
      <c r="G123" s="62">
        <v>87.31</v>
      </c>
      <c r="H123" s="10">
        <f t="shared" si="61"/>
        <v>0.8731</v>
      </c>
      <c r="I123" s="40">
        <v>3859011.74</v>
      </c>
      <c r="J123" s="40">
        <v>297859.98</v>
      </c>
      <c r="K123" s="40">
        <v>0</v>
      </c>
      <c r="L123" s="40">
        <v>355596.49</v>
      </c>
      <c r="M123" s="48">
        <f t="shared" si="62"/>
        <v>4512468.21</v>
      </c>
      <c r="N123" s="40">
        <v>11025813</v>
      </c>
      <c r="O123" s="40">
        <v>0</v>
      </c>
      <c r="P123" s="40">
        <v>0</v>
      </c>
      <c r="Q123" s="4">
        <f t="shared" si="44"/>
        <v>11025813</v>
      </c>
      <c r="R123" s="40">
        <v>9050223</v>
      </c>
      <c r="S123" s="40">
        <v>0</v>
      </c>
      <c r="T123" s="4">
        <f t="shared" si="67"/>
        <v>9050223</v>
      </c>
      <c r="U123" s="4">
        <f t="shared" si="63"/>
        <v>24588504.21</v>
      </c>
      <c r="V123" s="5">
        <f t="shared" si="46"/>
        <v>1.0758523605359518</v>
      </c>
      <c r="W123" s="5">
        <f t="shared" si="5"/>
        <v>1.3107021719661476</v>
      </c>
      <c r="X123" s="5">
        <f t="shared" si="6"/>
        <v>0.5364231992484539</v>
      </c>
      <c r="Y123" s="49"/>
      <c r="Z123" s="12">
        <f t="shared" si="47"/>
        <v>2.9229777317505534</v>
      </c>
      <c r="AA123" s="14">
        <v>90925.84413995595</v>
      </c>
      <c r="AB123" s="18">
        <f t="shared" si="64"/>
        <v>2657.742176617128</v>
      </c>
      <c r="AC123" s="19">
        <v>253.10373758099996</v>
      </c>
      <c r="AD123" s="18">
        <f t="shared" si="57"/>
        <v>2404.6384390361277</v>
      </c>
      <c r="AE123" s="21"/>
      <c r="AF123" s="2">
        <f t="shared" si="69"/>
        <v>963479803.0008018</v>
      </c>
      <c r="AG123" s="5">
        <f t="shared" si="49"/>
        <v>0.4683510952638251</v>
      </c>
      <c r="AH123" s="5">
        <f t="shared" si="50"/>
        <v>1.1443740663436432</v>
      </c>
      <c r="AI123" s="5">
        <f t="shared" si="51"/>
        <v>0.9393266959839395</v>
      </c>
      <c r="AJ123" s="5">
        <f t="shared" si="52"/>
        <v>2.5520518575914077</v>
      </c>
      <c r="AL123" s="14">
        <v>2411.500161224253</v>
      </c>
      <c r="AM123" s="13">
        <f t="shared" si="53"/>
        <v>246.2420153928747</v>
      </c>
      <c r="AN123" s="29">
        <f t="shared" si="58"/>
        <v>0.1021115483848296</v>
      </c>
      <c r="AO123" s="71"/>
      <c r="AP123" s="93">
        <v>16854096.78</v>
      </c>
      <c r="AQ123" s="93">
        <v>18260824</v>
      </c>
      <c r="AR123" s="16">
        <f t="shared" si="65"/>
        <v>1406727.2199999988</v>
      </c>
      <c r="AS123" s="73">
        <f t="shared" si="66"/>
        <v>0.08346500191391441</v>
      </c>
    </row>
    <row r="124" spans="1:45" ht="12.75">
      <c r="A124" s="1" t="s">
        <v>248</v>
      </c>
      <c r="B124" s="1" t="s">
        <v>249</v>
      </c>
      <c r="C124" s="2" t="s">
        <v>191</v>
      </c>
      <c r="D124" s="1"/>
      <c r="F124" s="67">
        <v>267319840</v>
      </c>
      <c r="G124" s="62">
        <v>86.02</v>
      </c>
      <c r="H124" s="10">
        <f t="shared" si="61"/>
        <v>0.8602</v>
      </c>
      <c r="I124" s="40">
        <v>1315976.98</v>
      </c>
      <c r="J124" s="40">
        <v>101319.91</v>
      </c>
      <c r="K124" s="40">
        <v>0</v>
      </c>
      <c r="L124" s="40">
        <v>120959.54</v>
      </c>
      <c r="M124" s="48">
        <f t="shared" si="62"/>
        <v>1538256.43</v>
      </c>
      <c r="N124" s="40">
        <v>4508908</v>
      </c>
      <c r="O124" s="40">
        <v>0</v>
      </c>
      <c r="P124" s="40">
        <v>0</v>
      </c>
      <c r="Q124" s="4">
        <f t="shared" si="44"/>
        <v>4508908</v>
      </c>
      <c r="R124" s="40">
        <v>1887621</v>
      </c>
      <c r="S124" s="40">
        <v>0</v>
      </c>
      <c r="T124" s="4">
        <f t="shared" si="67"/>
        <v>1887621</v>
      </c>
      <c r="U124" s="4">
        <f t="shared" si="63"/>
        <v>7934785.43</v>
      </c>
      <c r="V124" s="5">
        <f t="shared" si="46"/>
        <v>0.706128284380239</v>
      </c>
      <c r="W124" s="5">
        <f t="shared" si="5"/>
        <v>1.6867090747922038</v>
      </c>
      <c r="X124" s="5">
        <f t="shared" si="6"/>
        <v>0.575436686629769</v>
      </c>
      <c r="Y124" s="49"/>
      <c r="Z124" s="12">
        <f t="shared" si="47"/>
        <v>2.968274045802212</v>
      </c>
      <c r="AA124" s="14">
        <v>90821.08455284552</v>
      </c>
      <c r="AB124" s="18">
        <f t="shared" si="64"/>
        <v>2695.8186808981955</v>
      </c>
      <c r="AC124" s="19">
        <v>269.05898625975</v>
      </c>
      <c r="AD124" s="18">
        <f t="shared" si="57"/>
        <v>2426.7596946384456</v>
      </c>
      <c r="AE124" s="21"/>
      <c r="AF124" s="2">
        <f t="shared" si="69"/>
        <v>310764752.38316673</v>
      </c>
      <c r="AG124" s="5">
        <f t="shared" si="49"/>
        <v>0.49499063783892727</v>
      </c>
      <c r="AH124" s="5">
        <f t="shared" si="50"/>
        <v>1.4509071461362537</v>
      </c>
      <c r="AI124" s="5">
        <f t="shared" si="51"/>
        <v>0.6074115502238815</v>
      </c>
      <c r="AJ124" s="5">
        <f t="shared" si="52"/>
        <v>2.5533093341990627</v>
      </c>
      <c r="AL124" s="14">
        <v>2485.383379491625</v>
      </c>
      <c r="AM124" s="13">
        <f t="shared" si="53"/>
        <v>210.4353014065705</v>
      </c>
      <c r="AN124" s="29">
        <f t="shared" si="58"/>
        <v>0.08466915130397877</v>
      </c>
      <c r="AO124" s="71"/>
      <c r="AP124" s="93">
        <v>4410435</v>
      </c>
      <c r="AQ124" s="93">
        <v>4734200</v>
      </c>
      <c r="AR124" s="16">
        <f t="shared" si="65"/>
        <v>323765</v>
      </c>
      <c r="AS124" s="73">
        <f t="shared" si="66"/>
        <v>0.07340885876336462</v>
      </c>
    </row>
    <row r="125" spans="1:45" ht="12.75">
      <c r="A125" s="1" t="s">
        <v>250</v>
      </c>
      <c r="B125" s="1" t="s">
        <v>251</v>
      </c>
      <c r="C125" s="2" t="s">
        <v>191</v>
      </c>
      <c r="D125" s="1"/>
      <c r="F125" s="67">
        <v>131010321</v>
      </c>
      <c r="G125" s="62">
        <v>72.05</v>
      </c>
      <c r="H125" s="10">
        <f t="shared" si="61"/>
        <v>0.7204999999999999</v>
      </c>
      <c r="I125" s="40">
        <v>714979</v>
      </c>
      <c r="J125" s="40">
        <v>55042.9</v>
      </c>
      <c r="K125" s="40">
        <v>0</v>
      </c>
      <c r="L125" s="40">
        <v>65712.29</v>
      </c>
      <c r="M125" s="48">
        <f t="shared" si="62"/>
        <v>835734.1900000001</v>
      </c>
      <c r="N125" s="40">
        <v>3153630</v>
      </c>
      <c r="O125" s="40">
        <v>0</v>
      </c>
      <c r="P125" s="40">
        <v>0</v>
      </c>
      <c r="Q125" s="4">
        <f t="shared" si="44"/>
        <v>3153630</v>
      </c>
      <c r="R125" s="40">
        <v>1399812.11</v>
      </c>
      <c r="S125" s="40">
        <v>0</v>
      </c>
      <c r="T125" s="4">
        <f t="shared" si="67"/>
        <v>1399812.11</v>
      </c>
      <c r="U125" s="4">
        <f t="shared" si="63"/>
        <v>5389176.3</v>
      </c>
      <c r="V125" s="5">
        <f t="shared" si="46"/>
        <v>1.0684746814718515</v>
      </c>
      <c r="W125" s="5">
        <f t="shared" si="5"/>
        <v>2.407161493787959</v>
      </c>
      <c r="X125" s="5">
        <f t="shared" si="6"/>
        <v>0.6379147716155891</v>
      </c>
      <c r="Y125" s="49"/>
      <c r="Z125" s="12">
        <f t="shared" si="47"/>
        <v>4.113550946875399</v>
      </c>
      <c r="AA125" s="14">
        <v>134600.11415525115</v>
      </c>
      <c r="AB125" s="18">
        <f t="shared" si="64"/>
        <v>5536.844270328702</v>
      </c>
      <c r="AC125" s="19">
        <v>307.07455294687503</v>
      </c>
      <c r="AD125" s="18">
        <f t="shared" si="57"/>
        <v>5229.769717381827</v>
      </c>
      <c r="AE125" s="21"/>
      <c r="AF125" s="2">
        <f t="shared" si="69"/>
        <v>181832506.592644</v>
      </c>
      <c r="AG125" s="5">
        <f t="shared" si="49"/>
        <v>0.45961759294903193</v>
      </c>
      <c r="AH125" s="5">
        <f t="shared" si="50"/>
        <v>1.7343598562742244</v>
      </c>
      <c r="AI125" s="5">
        <f t="shared" si="51"/>
        <v>0.7698360080004689</v>
      </c>
      <c r="AJ125" s="5">
        <f t="shared" si="52"/>
        <v>2.963813457223725</v>
      </c>
      <c r="AL125" s="14">
        <v>5187.22399662417</v>
      </c>
      <c r="AM125" s="13">
        <f t="shared" si="53"/>
        <v>349.62027370453234</v>
      </c>
      <c r="AN125" s="29">
        <f t="shared" si="58"/>
        <v>0.06740026533114132</v>
      </c>
      <c r="AO125" s="71"/>
      <c r="AP125" s="93">
        <v>2827312.52</v>
      </c>
      <c r="AQ125" s="93">
        <v>2508350.69</v>
      </c>
      <c r="AR125" s="16">
        <f t="shared" si="65"/>
        <v>-318961.8300000001</v>
      </c>
      <c r="AS125" s="73">
        <f t="shared" si="66"/>
        <v>-0.11281449353182933</v>
      </c>
    </row>
    <row r="126" spans="1:45" ht="12.75">
      <c r="A126" s="1" t="s">
        <v>252</v>
      </c>
      <c r="B126" s="1" t="s">
        <v>253</v>
      </c>
      <c r="C126" s="2" t="s">
        <v>191</v>
      </c>
      <c r="D126" s="1"/>
      <c r="F126" s="67">
        <v>387027885</v>
      </c>
      <c r="G126" s="62">
        <v>75.37</v>
      </c>
      <c r="H126" s="10">
        <f t="shared" si="61"/>
        <v>0.7537</v>
      </c>
      <c r="I126" s="40">
        <v>2040472.35</v>
      </c>
      <c r="J126" s="40">
        <v>157114.22</v>
      </c>
      <c r="K126" s="40">
        <v>0</v>
      </c>
      <c r="L126" s="40">
        <v>187568.88</v>
      </c>
      <c r="M126" s="48">
        <f t="shared" si="62"/>
        <v>2385155.45</v>
      </c>
      <c r="N126" s="40">
        <v>6343115</v>
      </c>
      <c r="O126" s="40">
        <v>3468335.51</v>
      </c>
      <c r="P126" s="40">
        <v>0</v>
      </c>
      <c r="Q126" s="4">
        <f t="shared" si="44"/>
        <v>9811450.51</v>
      </c>
      <c r="R126" s="77">
        <v>0</v>
      </c>
      <c r="S126" s="40">
        <v>0</v>
      </c>
      <c r="T126" s="4">
        <f t="shared" si="67"/>
        <v>0</v>
      </c>
      <c r="U126" s="4">
        <f t="shared" si="63"/>
        <v>12196605.96</v>
      </c>
      <c r="V126" s="5">
        <f t="shared" si="46"/>
        <v>0</v>
      </c>
      <c r="W126" s="5">
        <f t="shared" si="5"/>
        <v>2.535075866691104</v>
      </c>
      <c r="X126" s="5">
        <f t="shared" si="6"/>
        <v>0.6162748324968885</v>
      </c>
      <c r="Y126" s="49"/>
      <c r="Z126" s="12">
        <f t="shared" si="47"/>
        <v>3.1513506991879927</v>
      </c>
      <c r="AA126" s="14">
        <v>178132.02519379844</v>
      </c>
      <c r="AB126" s="18">
        <f t="shared" si="64"/>
        <v>5613.564821422498</v>
      </c>
      <c r="AC126" s="19">
        <v>312.31596323115</v>
      </c>
      <c r="AD126" s="18">
        <f t="shared" si="57"/>
        <v>5301.2488581913485</v>
      </c>
      <c r="AE126" s="21"/>
      <c r="AF126" s="2">
        <f t="shared" si="69"/>
        <v>513503894.12232983</v>
      </c>
      <c r="AG126" s="5">
        <f t="shared" si="49"/>
        <v>0.46448634125290483</v>
      </c>
      <c r="AH126" s="5">
        <f t="shared" si="50"/>
        <v>1.9106866807250853</v>
      </c>
      <c r="AI126" s="5">
        <f t="shared" si="51"/>
        <v>0</v>
      </c>
      <c r="AJ126" s="5">
        <f t="shared" si="52"/>
        <v>2.3751730219779903</v>
      </c>
      <c r="AL126" s="14">
        <v>4897.6183425849395</v>
      </c>
      <c r="AM126" s="13">
        <f t="shared" si="53"/>
        <v>715.946478837559</v>
      </c>
      <c r="AN126" s="29">
        <f t="shared" si="58"/>
        <v>0.14618257870614024</v>
      </c>
      <c r="AO126" s="71"/>
      <c r="AP126" s="93">
        <v>2403173</v>
      </c>
      <c r="AQ126" s="93">
        <v>2371220</v>
      </c>
      <c r="AR126" s="16">
        <f t="shared" si="65"/>
        <v>-31953</v>
      </c>
      <c r="AS126" s="73">
        <f t="shared" si="66"/>
        <v>-0.01329617135345645</v>
      </c>
    </row>
    <row r="127" spans="1:45" ht="12.75">
      <c r="A127" s="1" t="s">
        <v>254</v>
      </c>
      <c r="B127" s="1" t="s">
        <v>255</v>
      </c>
      <c r="C127" s="2" t="s">
        <v>191</v>
      </c>
      <c r="D127" s="1"/>
      <c r="E127" s="1" t="s">
        <v>1192</v>
      </c>
      <c r="F127" s="67">
        <v>702809609</v>
      </c>
      <c r="G127" s="62">
        <v>87.05</v>
      </c>
      <c r="H127" s="10">
        <f t="shared" si="61"/>
        <v>0.8704999999999999</v>
      </c>
      <c r="I127" s="40">
        <v>3013644.93</v>
      </c>
      <c r="J127" s="40">
        <v>232007.5</v>
      </c>
      <c r="K127" s="40">
        <v>0</v>
      </c>
      <c r="L127" s="40">
        <v>276979.32</v>
      </c>
      <c r="M127" s="48">
        <f t="shared" si="62"/>
        <v>3522631.75</v>
      </c>
      <c r="N127" s="40">
        <v>8069431</v>
      </c>
      <c r="O127" s="40">
        <v>5123804.37</v>
      </c>
      <c r="P127" s="40">
        <v>0</v>
      </c>
      <c r="Q127" s="4">
        <f t="shared" si="44"/>
        <v>13193235.370000001</v>
      </c>
      <c r="R127" s="40">
        <v>1189987.85</v>
      </c>
      <c r="S127" s="40">
        <v>141500</v>
      </c>
      <c r="T127" s="4">
        <f t="shared" si="67"/>
        <v>1331487.85</v>
      </c>
      <c r="U127" s="4">
        <f t="shared" si="63"/>
        <v>18047354.970000003</v>
      </c>
      <c r="V127" s="5">
        <f t="shared" si="46"/>
        <v>0.18945214080019787</v>
      </c>
      <c r="W127" s="5">
        <f t="shared" si="5"/>
        <v>1.8772132880727304</v>
      </c>
      <c r="X127" s="5">
        <f t="shared" si="6"/>
        <v>0.5012213414401395</v>
      </c>
      <c r="Y127" s="49"/>
      <c r="Z127" s="12">
        <f t="shared" si="47"/>
        <v>2.567886770313068</v>
      </c>
      <c r="AA127" s="14">
        <v>134835.61259706644</v>
      </c>
      <c r="AB127" s="18">
        <f t="shared" si="64"/>
        <v>3462.4258575506497</v>
      </c>
      <c r="AC127" s="19">
        <v>271.759256708625</v>
      </c>
      <c r="AD127" s="18">
        <f t="shared" si="57"/>
        <v>3190.6666008420248</v>
      </c>
      <c r="AE127" s="21"/>
      <c r="AF127" s="2">
        <f t="shared" si="69"/>
        <v>807363134.9798967</v>
      </c>
      <c r="AG127" s="5">
        <f t="shared" si="49"/>
        <v>0.43631317772364153</v>
      </c>
      <c r="AH127" s="5">
        <f t="shared" si="50"/>
        <v>1.6341141672673118</v>
      </c>
      <c r="AI127" s="5">
        <f t="shared" si="51"/>
        <v>0.1473918981982786</v>
      </c>
      <c r="AJ127" s="5">
        <f t="shared" si="52"/>
        <v>2.2353454335575256</v>
      </c>
      <c r="AL127" s="14">
        <v>3007.036591098256</v>
      </c>
      <c r="AM127" s="13">
        <f t="shared" si="53"/>
        <v>455.3892664523937</v>
      </c>
      <c r="AN127" s="29">
        <f t="shared" si="58"/>
        <v>0.151441212188932</v>
      </c>
      <c r="AO127" s="71"/>
      <c r="AP127" s="93">
        <v>3918375.18</v>
      </c>
      <c r="AQ127" s="93">
        <v>4136097.53</v>
      </c>
      <c r="AR127" s="16">
        <f t="shared" si="65"/>
        <v>217722.34999999963</v>
      </c>
      <c r="AS127" s="73">
        <f t="shared" si="66"/>
        <v>0.05556444699611424</v>
      </c>
    </row>
    <row r="128" spans="1:45" ht="12.75">
      <c r="A128" s="1" t="s">
        <v>256</v>
      </c>
      <c r="B128" s="1" t="s">
        <v>257</v>
      </c>
      <c r="C128" s="2" t="s">
        <v>191</v>
      </c>
      <c r="D128" s="1"/>
      <c r="F128" s="67">
        <v>219452688</v>
      </c>
      <c r="G128" s="62">
        <v>67.79</v>
      </c>
      <c r="H128" s="10">
        <f t="shared" si="61"/>
        <v>0.6779000000000001</v>
      </c>
      <c r="I128" s="40">
        <v>1254567.02</v>
      </c>
      <c r="J128" s="40">
        <v>96830.27</v>
      </c>
      <c r="K128" s="40">
        <v>0</v>
      </c>
      <c r="L128" s="40">
        <v>115599.63</v>
      </c>
      <c r="M128" s="48">
        <f t="shared" si="62"/>
        <v>1466996.92</v>
      </c>
      <c r="N128" s="40">
        <v>2390380</v>
      </c>
      <c r="O128" s="40">
        <v>2666608.53</v>
      </c>
      <c r="P128" s="40">
        <v>0</v>
      </c>
      <c r="Q128" s="4">
        <f t="shared" si="44"/>
        <v>5056988.529999999</v>
      </c>
      <c r="R128" s="40">
        <v>1055881</v>
      </c>
      <c r="S128" s="40">
        <v>43720</v>
      </c>
      <c r="T128" s="4">
        <f t="shared" si="67"/>
        <v>1099601</v>
      </c>
      <c r="U128" s="4">
        <f t="shared" si="63"/>
        <v>7623586.449999999</v>
      </c>
      <c r="V128" s="5">
        <f t="shared" si="46"/>
        <v>0.5010651772012016</v>
      </c>
      <c r="W128" s="5">
        <f t="shared" si="5"/>
        <v>2.304363904624399</v>
      </c>
      <c r="X128" s="5">
        <f t="shared" si="6"/>
        <v>0.6684798137446373</v>
      </c>
      <c r="Y128" s="49"/>
      <c r="Z128" s="12">
        <f t="shared" si="47"/>
        <v>3.4739088955702373</v>
      </c>
      <c r="AA128" s="14">
        <v>139455.31930879038</v>
      </c>
      <c r="AB128" s="18">
        <f t="shared" si="64"/>
        <v>4844.550742813948</v>
      </c>
      <c r="AC128" s="19">
        <v>303.1201375146</v>
      </c>
      <c r="AD128" s="18">
        <f t="shared" si="57"/>
        <v>4541.430605299348</v>
      </c>
      <c r="AE128" s="21"/>
      <c r="AF128" s="2">
        <f t="shared" si="69"/>
        <v>323724277.9170969</v>
      </c>
      <c r="AG128" s="5">
        <f t="shared" si="49"/>
        <v>0.45316246573748964</v>
      </c>
      <c r="AH128" s="5">
        <f t="shared" si="50"/>
        <v>1.56212829094488</v>
      </c>
      <c r="AI128" s="5">
        <f t="shared" si="51"/>
        <v>0.3261667635166993</v>
      </c>
      <c r="AJ128" s="5">
        <f t="shared" si="52"/>
        <v>2.3549628403070644</v>
      </c>
      <c r="AL128" s="14">
        <v>3855.8679520360824</v>
      </c>
      <c r="AM128" s="13">
        <f t="shared" si="53"/>
        <v>988.6827907778656</v>
      </c>
      <c r="AN128" s="29">
        <f t="shared" si="58"/>
        <v>0.25640991939461877</v>
      </c>
      <c r="AO128" s="71"/>
      <c r="AP128" s="93">
        <v>2629703</v>
      </c>
      <c r="AQ128" s="93">
        <v>2850428</v>
      </c>
      <c r="AR128" s="16">
        <f t="shared" si="65"/>
        <v>220725</v>
      </c>
      <c r="AS128" s="73">
        <f t="shared" si="66"/>
        <v>0.08393533414229667</v>
      </c>
    </row>
    <row r="129" spans="1:45" ht="12.75">
      <c r="A129" s="1" t="s">
        <v>258</v>
      </c>
      <c r="B129" s="1" t="s">
        <v>259</v>
      </c>
      <c r="C129" s="2" t="s">
        <v>191</v>
      </c>
      <c r="D129" s="1"/>
      <c r="F129" s="67">
        <v>379238300</v>
      </c>
      <c r="G129" s="62">
        <v>73.57</v>
      </c>
      <c r="H129" s="10">
        <f t="shared" si="61"/>
        <v>0.7356999999999999</v>
      </c>
      <c r="I129" s="40">
        <v>2035651.01</v>
      </c>
      <c r="J129" s="40">
        <v>156789.53</v>
      </c>
      <c r="K129" s="40">
        <v>0</v>
      </c>
      <c r="L129" s="40">
        <v>187181.26</v>
      </c>
      <c r="M129" s="48">
        <f t="shared" si="62"/>
        <v>2379621.8</v>
      </c>
      <c r="N129" s="40">
        <v>5376695</v>
      </c>
      <c r="O129" s="40">
        <v>3540203.38</v>
      </c>
      <c r="P129" s="40">
        <v>0</v>
      </c>
      <c r="Q129" s="4">
        <f t="shared" si="44"/>
        <v>8916898.379999999</v>
      </c>
      <c r="R129" s="40">
        <v>1046821</v>
      </c>
      <c r="S129" s="40">
        <v>0</v>
      </c>
      <c r="T129" s="4">
        <f t="shared" si="67"/>
        <v>1046821</v>
      </c>
      <c r="U129" s="4">
        <f t="shared" si="63"/>
        <v>12343341.18</v>
      </c>
      <c r="V129" s="5">
        <f t="shared" si="46"/>
        <v>0.2760325104294582</v>
      </c>
      <c r="W129" s="5">
        <f t="shared" si="5"/>
        <v>2.351265254590583</v>
      </c>
      <c r="X129" s="5">
        <f t="shared" si="6"/>
        <v>0.6274740183151332</v>
      </c>
      <c r="Y129" s="49"/>
      <c r="Z129" s="12">
        <f t="shared" si="47"/>
        <v>3.2547717833351744</v>
      </c>
      <c r="AA129" s="14">
        <v>148970.36731324805</v>
      </c>
      <c r="AB129" s="18">
        <f t="shared" si="64"/>
        <v>4848.645480842363</v>
      </c>
      <c r="AC129" s="19">
        <v>295.711817148</v>
      </c>
      <c r="AD129" s="18">
        <f t="shared" si="57"/>
        <v>4552.9336636943635</v>
      </c>
      <c r="AE129" s="21"/>
      <c r="AF129" s="2">
        <f t="shared" si="69"/>
        <v>515479543.2921028</v>
      </c>
      <c r="AG129" s="5">
        <f t="shared" si="49"/>
        <v>0.4616326352744435</v>
      </c>
      <c r="AH129" s="5">
        <f t="shared" si="50"/>
        <v>1.7298258478022916</v>
      </c>
      <c r="AI129" s="5">
        <f t="shared" si="51"/>
        <v>0.20307711792295238</v>
      </c>
      <c r="AJ129" s="5">
        <f t="shared" si="52"/>
        <v>2.3945356009996877</v>
      </c>
      <c r="AL129" s="14">
        <v>4277.575752427226</v>
      </c>
      <c r="AM129" s="13">
        <f t="shared" si="53"/>
        <v>571.0697284151374</v>
      </c>
      <c r="AN129" s="29">
        <f t="shared" si="58"/>
        <v>0.1335031245422352</v>
      </c>
      <c r="AO129" s="71"/>
      <c r="AP129" s="93">
        <v>2771571</v>
      </c>
      <c r="AQ129" s="93">
        <v>2848979</v>
      </c>
      <c r="AR129" s="16">
        <f t="shared" si="65"/>
        <v>77408</v>
      </c>
      <c r="AS129" s="73">
        <f t="shared" si="66"/>
        <v>0.0279292863145126</v>
      </c>
    </row>
    <row r="130" spans="1:45" ht="12.75">
      <c r="A130" s="1" t="s">
        <v>260</v>
      </c>
      <c r="B130" s="1" t="s">
        <v>180</v>
      </c>
      <c r="C130" s="2" t="s">
        <v>191</v>
      </c>
      <c r="D130" s="1"/>
      <c r="F130" s="67">
        <v>46424644</v>
      </c>
      <c r="G130" s="62">
        <v>64.7</v>
      </c>
      <c r="H130" s="10">
        <f>G130/100</f>
        <v>0.647</v>
      </c>
      <c r="I130" s="40">
        <v>246581.42</v>
      </c>
      <c r="J130" s="40">
        <v>18983.15</v>
      </c>
      <c r="K130" s="40">
        <v>0</v>
      </c>
      <c r="L130" s="40">
        <v>22662.81</v>
      </c>
      <c r="M130" s="48">
        <f aca="true" t="shared" si="70" ref="M130:M193">SUM(I130:L130)</f>
        <v>288227.38</v>
      </c>
      <c r="N130" s="40">
        <v>784990</v>
      </c>
      <c r="O130" s="40">
        <v>0</v>
      </c>
      <c r="P130" s="40">
        <v>0</v>
      </c>
      <c r="Q130" s="4">
        <f aca="true" t="shared" si="71" ref="Q130:Q193">SUM(N130:P130)</f>
        <v>784990</v>
      </c>
      <c r="R130" s="77">
        <v>0</v>
      </c>
      <c r="S130" s="40">
        <v>0</v>
      </c>
      <c r="T130" s="4">
        <f t="shared" si="67"/>
        <v>0</v>
      </c>
      <c r="U130" s="4">
        <f aca="true" t="shared" si="72" ref="U130:U161">M130+Q130+T130</f>
        <v>1073217.38</v>
      </c>
      <c r="V130" s="5">
        <f aca="true" t="shared" si="73" ref="V130:V193">(T130/F130)*100</f>
        <v>0</v>
      </c>
      <c r="W130" s="5">
        <f aca="true" t="shared" si="74" ref="W130:W193">(Q130/F130)*100</f>
        <v>1.6908907260548944</v>
      </c>
      <c r="X130" s="5">
        <f aca="true" t="shared" si="75" ref="X130:X193">(M130/F130)*100</f>
        <v>0.6208499520211722</v>
      </c>
      <c r="Y130" s="49"/>
      <c r="Z130" s="12">
        <f aca="true" t="shared" si="76" ref="Z130:Z193">((U130/F130)*100)-Y130</f>
        <v>2.3117406780760663</v>
      </c>
      <c r="AA130" s="14">
        <v>102626.15176151761</v>
      </c>
      <c r="AB130" s="18">
        <f aca="true" t="shared" si="77" ref="AB130:AB135">(AA130/100)*Z130</f>
        <v>2372.4504966150803</v>
      </c>
      <c r="AC130" s="19">
        <v>249.81503823585007</v>
      </c>
      <c r="AD130" s="18">
        <f t="shared" si="57"/>
        <v>2122.6354583792304</v>
      </c>
      <c r="AE130" s="21"/>
      <c r="AF130" s="2">
        <f t="shared" si="69"/>
        <v>71753700.15455951</v>
      </c>
      <c r="AG130" s="5">
        <f aca="true" t="shared" si="78" ref="AG130:AG193">(M130/AF130)*100</f>
        <v>0.40168991895769846</v>
      </c>
      <c r="AH130" s="5">
        <f aca="true" t="shared" si="79" ref="AH130:AH193">(Q130/AF130)*100</f>
        <v>1.0940062997575166</v>
      </c>
      <c r="AI130" s="5">
        <f aca="true" t="shared" si="80" ref="AI130:AI193">(R130/AF130)*100</f>
        <v>0</v>
      </c>
      <c r="AJ130" s="5">
        <f aca="true" t="shared" si="81" ref="AJ130:AJ193">(U130/AF130)*100</f>
        <v>1.495696218715215</v>
      </c>
      <c r="AL130" s="14">
        <v>2419.2363962035547</v>
      </c>
      <c r="AM130" s="13">
        <f aca="true" t="shared" si="82" ref="AM130:AM193">AB130-AL130</f>
        <v>-46.78589958847442</v>
      </c>
      <c r="AN130" s="29">
        <f t="shared" si="58"/>
        <v>-0.019339118600354362</v>
      </c>
      <c r="AO130" s="71"/>
      <c r="AP130" s="93">
        <v>2001330</v>
      </c>
      <c r="AQ130" s="93">
        <v>1786921</v>
      </c>
      <c r="AR130" s="16">
        <f>AQ130-AP130</f>
        <v>-214409</v>
      </c>
      <c r="AS130" s="73">
        <f>AR130/AP130</f>
        <v>-0.1071332563845043</v>
      </c>
    </row>
    <row r="131" spans="1:45" ht="12.75">
      <c r="A131" s="1" t="s">
        <v>261</v>
      </c>
      <c r="B131" s="1" t="s">
        <v>262</v>
      </c>
      <c r="C131" s="2" t="s">
        <v>191</v>
      </c>
      <c r="D131" s="1"/>
      <c r="F131" s="67">
        <v>548650157</v>
      </c>
      <c r="G131" s="62">
        <v>81.55</v>
      </c>
      <c r="H131" s="10">
        <f aca="true" t="shared" si="83" ref="H131:H194">G131/100</f>
        <v>0.8155</v>
      </c>
      <c r="I131" s="40">
        <v>2632613.01</v>
      </c>
      <c r="J131" s="40">
        <v>202679.31</v>
      </c>
      <c r="K131" s="40">
        <v>0</v>
      </c>
      <c r="L131" s="40">
        <v>241966.22</v>
      </c>
      <c r="M131" s="48">
        <f t="shared" si="70"/>
        <v>3077258.54</v>
      </c>
      <c r="N131" s="40">
        <v>6269698</v>
      </c>
      <c r="O131" s="40">
        <v>2532962.5</v>
      </c>
      <c r="P131" s="40">
        <v>0</v>
      </c>
      <c r="Q131" s="4">
        <f t="shared" si="71"/>
        <v>8802660.5</v>
      </c>
      <c r="R131" s="40">
        <v>2545974.98</v>
      </c>
      <c r="S131" s="40">
        <v>109730.04</v>
      </c>
      <c r="T131" s="4">
        <f aca="true" t="shared" si="84" ref="T131:T153">R131+S131</f>
        <v>2655705.02</v>
      </c>
      <c r="U131" s="4">
        <f t="shared" si="72"/>
        <v>14535624.059999999</v>
      </c>
      <c r="V131" s="5">
        <f t="shared" si="73"/>
        <v>0.4840434266019904</v>
      </c>
      <c r="W131" s="5">
        <f t="shared" si="74"/>
        <v>1.604421394524453</v>
      </c>
      <c r="X131" s="5">
        <f t="shared" si="75"/>
        <v>0.5608780933967726</v>
      </c>
      <c r="Y131" s="49"/>
      <c r="Z131" s="12">
        <f t="shared" si="76"/>
        <v>2.6493429145232157</v>
      </c>
      <c r="AA131" s="14">
        <v>127576.80897250361</v>
      </c>
      <c r="AB131" s="18">
        <f t="shared" si="77"/>
        <v>3379.9471490878427</v>
      </c>
      <c r="AC131" s="19">
        <v>276.94261722510004</v>
      </c>
      <c r="AD131" s="18">
        <f aca="true" t="shared" si="85" ref="AD131:AD162">AB131-AC131</f>
        <v>3103.0045318627426</v>
      </c>
      <c r="AE131" s="21"/>
      <c r="AF131" s="2">
        <f t="shared" si="69"/>
        <v>672777629.675046</v>
      </c>
      <c r="AG131" s="5">
        <f t="shared" si="78"/>
        <v>0.45739608516506813</v>
      </c>
      <c r="AH131" s="5">
        <f t="shared" si="79"/>
        <v>1.3084056472346914</v>
      </c>
      <c r="AI131" s="5">
        <f t="shared" si="80"/>
        <v>0.37842741311564043</v>
      </c>
      <c r="AJ131" s="5">
        <f t="shared" si="81"/>
        <v>2.160539146793682</v>
      </c>
      <c r="AL131" s="14">
        <v>3072.594682727093</v>
      </c>
      <c r="AM131" s="13">
        <f t="shared" si="82"/>
        <v>307.35246636074953</v>
      </c>
      <c r="AN131" s="29">
        <f>AM131/AL131</f>
        <v>0.10003026695599097</v>
      </c>
      <c r="AO131" s="71"/>
      <c r="AP131" s="93">
        <v>5789073</v>
      </c>
      <c r="AQ131" s="93">
        <v>6015302</v>
      </c>
      <c r="AR131" s="16">
        <f aca="true" t="shared" si="86" ref="AR131:AR194">AQ131-AP131</f>
        <v>226229</v>
      </c>
      <c r="AS131" s="73">
        <f aca="true" t="shared" si="87" ref="AS131:AS194">AR131/AP131</f>
        <v>0.03907862277777461</v>
      </c>
    </row>
    <row r="132" spans="1:45" ht="12.75">
      <c r="A132" s="1" t="s">
        <v>263</v>
      </c>
      <c r="B132" s="1" t="s">
        <v>264</v>
      </c>
      <c r="C132" s="2" t="s">
        <v>191</v>
      </c>
      <c r="D132" s="1"/>
      <c r="F132" s="67">
        <v>1080802186</v>
      </c>
      <c r="G132" s="62">
        <v>79.55</v>
      </c>
      <c r="H132" s="10">
        <f t="shared" si="83"/>
        <v>0.7955</v>
      </c>
      <c r="I132" s="40">
        <v>5316279.46</v>
      </c>
      <c r="J132" s="40">
        <v>0</v>
      </c>
      <c r="K132" s="40">
        <v>0</v>
      </c>
      <c r="L132" s="40">
        <v>488608.64</v>
      </c>
      <c r="M132" s="48">
        <f t="shared" si="70"/>
        <v>5804888.1</v>
      </c>
      <c r="N132" s="40">
        <v>21426869</v>
      </c>
      <c r="O132" s="40">
        <v>0</v>
      </c>
      <c r="P132" s="40">
        <v>0</v>
      </c>
      <c r="Q132" s="4">
        <f t="shared" si="71"/>
        <v>21426869</v>
      </c>
      <c r="R132" s="40">
        <v>15424400</v>
      </c>
      <c r="S132" s="40">
        <v>0</v>
      </c>
      <c r="T132" s="4">
        <f t="shared" si="84"/>
        <v>15424400</v>
      </c>
      <c r="U132" s="4">
        <f t="shared" si="72"/>
        <v>42656157.1</v>
      </c>
      <c r="V132" s="5">
        <f t="shared" si="73"/>
        <v>1.427125166824931</v>
      </c>
      <c r="W132" s="5">
        <f t="shared" si="74"/>
        <v>1.9824968229662705</v>
      </c>
      <c r="X132" s="5">
        <f t="shared" si="75"/>
        <v>0.5370907068095068</v>
      </c>
      <c r="Y132" s="49"/>
      <c r="Z132" s="12">
        <f t="shared" si="76"/>
        <v>3.9467126966007084</v>
      </c>
      <c r="AA132" s="14">
        <v>91463.48744084456</v>
      </c>
      <c r="AB132" s="18">
        <f t="shared" si="77"/>
        <v>3609.8010715816067</v>
      </c>
      <c r="AC132" s="19">
        <v>269.3724475059</v>
      </c>
      <c r="AD132" s="18">
        <f t="shared" si="85"/>
        <v>3340.4286240757065</v>
      </c>
      <c r="AE132" s="21"/>
      <c r="AF132" s="2">
        <f t="shared" si="69"/>
        <v>1358645111.2507856</v>
      </c>
      <c r="AG132" s="5">
        <f t="shared" si="78"/>
        <v>0.42725565726696263</v>
      </c>
      <c r="AH132" s="5">
        <f t="shared" si="79"/>
        <v>1.5770762226696684</v>
      </c>
      <c r="AI132" s="5">
        <f t="shared" si="80"/>
        <v>1.1352780702092327</v>
      </c>
      <c r="AJ132" s="5">
        <f t="shared" si="81"/>
        <v>3.1396099501458634</v>
      </c>
      <c r="AL132" s="14">
        <v>3341.6966817684283</v>
      </c>
      <c r="AM132" s="13">
        <f t="shared" si="82"/>
        <v>268.1043898131784</v>
      </c>
      <c r="AN132" s="29">
        <f>AM132/AL132</f>
        <v>0.08023001946163986</v>
      </c>
      <c r="AO132" s="71"/>
      <c r="AP132" s="93">
        <v>24734500</v>
      </c>
      <c r="AQ132" s="93">
        <v>25473700</v>
      </c>
      <c r="AR132" s="16">
        <f t="shared" si="86"/>
        <v>739200</v>
      </c>
      <c r="AS132" s="73">
        <f t="shared" si="87"/>
        <v>0.029885382764963917</v>
      </c>
    </row>
    <row r="133" spans="1:45" ht="12.75">
      <c r="A133" s="1" t="s">
        <v>265</v>
      </c>
      <c r="B133" s="1" t="s">
        <v>266</v>
      </c>
      <c r="C133" s="2" t="s">
        <v>191</v>
      </c>
      <c r="D133" s="1"/>
      <c r="F133" s="67">
        <v>93995156</v>
      </c>
      <c r="G133" s="62">
        <v>85.26</v>
      </c>
      <c r="H133" s="10">
        <f t="shared" si="83"/>
        <v>0.8526</v>
      </c>
      <c r="I133" s="40">
        <v>422132.12</v>
      </c>
      <c r="J133" s="40">
        <v>32598.53</v>
      </c>
      <c r="K133" s="40">
        <v>0</v>
      </c>
      <c r="L133" s="40">
        <v>38917.36</v>
      </c>
      <c r="M133" s="48">
        <f t="shared" si="70"/>
        <v>493648.01</v>
      </c>
      <c r="N133" s="40">
        <v>1141695.5</v>
      </c>
      <c r="O133" s="40">
        <v>587021.49</v>
      </c>
      <c r="P133" s="40">
        <v>0</v>
      </c>
      <c r="Q133" s="4">
        <f t="shared" si="71"/>
        <v>1728716.99</v>
      </c>
      <c r="R133" s="40">
        <v>65203</v>
      </c>
      <c r="S133" s="40">
        <v>0</v>
      </c>
      <c r="T133" s="4">
        <f t="shared" si="84"/>
        <v>65203</v>
      </c>
      <c r="U133" s="4">
        <f t="shared" si="72"/>
        <v>2287568</v>
      </c>
      <c r="V133" s="5">
        <f t="shared" si="73"/>
        <v>0.06936846830702638</v>
      </c>
      <c r="W133" s="5">
        <f t="shared" si="74"/>
        <v>1.839155402859271</v>
      </c>
      <c r="X133" s="5">
        <f t="shared" si="75"/>
        <v>0.525184521210859</v>
      </c>
      <c r="Y133" s="49"/>
      <c r="Z133" s="12">
        <f t="shared" si="76"/>
        <v>2.4337083923771563</v>
      </c>
      <c r="AA133" s="14">
        <v>101170.01091405185</v>
      </c>
      <c r="AB133" s="18">
        <f t="shared" si="77"/>
        <v>2462.183046184165</v>
      </c>
      <c r="AC133" s="19">
        <v>208.44917869995</v>
      </c>
      <c r="AD133" s="18">
        <f t="shared" si="85"/>
        <v>2253.733867484215</v>
      </c>
      <c r="AE133" s="21"/>
      <c r="AF133" s="2">
        <f t="shared" si="69"/>
        <v>110245315.50551255</v>
      </c>
      <c r="AG133" s="5">
        <f t="shared" si="78"/>
        <v>0.4477723227843784</v>
      </c>
      <c r="AH133" s="5">
        <f t="shared" si="79"/>
        <v>1.5680638964778142</v>
      </c>
      <c r="AI133" s="5">
        <f t="shared" si="80"/>
        <v>0.05914355607857069</v>
      </c>
      <c r="AJ133" s="5">
        <f t="shared" si="81"/>
        <v>2.074979775340763</v>
      </c>
      <c r="AL133" s="14">
        <v>2000.0323811367284</v>
      </c>
      <c r="AM133" s="13">
        <f t="shared" si="82"/>
        <v>462.15066504743663</v>
      </c>
      <c r="AN133" s="29">
        <f>AM133/AL133</f>
        <v>0.23107159134332164</v>
      </c>
      <c r="AO133" s="71"/>
      <c r="AP133" s="93">
        <v>1258001</v>
      </c>
      <c r="AQ133" s="93">
        <v>1105746</v>
      </c>
      <c r="AR133" s="16">
        <f t="shared" si="86"/>
        <v>-152255</v>
      </c>
      <c r="AS133" s="73">
        <f t="shared" si="87"/>
        <v>-0.12102931555698286</v>
      </c>
    </row>
    <row r="134" spans="1:45" ht="12.75">
      <c r="A134" s="1" t="s">
        <v>267</v>
      </c>
      <c r="B134" s="1" t="s">
        <v>268</v>
      </c>
      <c r="C134" s="2" t="s">
        <v>191</v>
      </c>
      <c r="D134" s="1"/>
      <c r="F134" s="67">
        <v>25709553</v>
      </c>
      <c r="G134" s="62">
        <v>96.06</v>
      </c>
      <c r="H134" s="10">
        <f t="shared" si="83"/>
        <v>0.9606</v>
      </c>
      <c r="I134" s="40">
        <v>110394.35</v>
      </c>
      <c r="J134" s="40">
        <v>8540.71</v>
      </c>
      <c r="K134" s="40">
        <v>0</v>
      </c>
      <c r="L134" s="40">
        <v>10195.39</v>
      </c>
      <c r="M134" s="48">
        <f t="shared" si="70"/>
        <v>129130.45</v>
      </c>
      <c r="N134" s="40">
        <v>0</v>
      </c>
      <c r="O134" s="40">
        <v>469465</v>
      </c>
      <c r="P134" s="40">
        <v>0</v>
      </c>
      <c r="Q134" s="4">
        <f t="shared" si="71"/>
        <v>469465</v>
      </c>
      <c r="R134" s="77">
        <v>0</v>
      </c>
      <c r="S134" s="40">
        <v>0</v>
      </c>
      <c r="T134" s="4">
        <f t="shared" si="84"/>
        <v>0</v>
      </c>
      <c r="U134" s="4">
        <f t="shared" si="72"/>
        <v>598595.45</v>
      </c>
      <c r="V134" s="5">
        <f t="shared" si="73"/>
        <v>0</v>
      </c>
      <c r="W134" s="5">
        <f t="shared" si="74"/>
        <v>1.8260333036517595</v>
      </c>
      <c r="X134" s="5">
        <f t="shared" si="75"/>
        <v>0.5022664143557845</v>
      </c>
      <c r="Y134" s="69">
        <v>0.223</v>
      </c>
      <c r="Z134" s="12">
        <f t="shared" si="76"/>
        <v>2.1052997180075437</v>
      </c>
      <c r="AA134" s="14">
        <v>90168.01801801802</v>
      </c>
      <c r="AB134" s="18">
        <f t="shared" si="77"/>
        <v>1898.3070290663245</v>
      </c>
      <c r="AC134" s="19">
        <v>216.65512087605</v>
      </c>
      <c r="AD134" s="18">
        <f t="shared" si="85"/>
        <v>1681.6519081902745</v>
      </c>
      <c r="AE134" s="21"/>
      <c r="AF134" s="2">
        <f t="shared" si="69"/>
        <v>26764056.839475326</v>
      </c>
      <c r="AG134" s="5">
        <f t="shared" si="78"/>
        <v>0.48247711763016654</v>
      </c>
      <c r="AH134" s="5">
        <f t="shared" si="79"/>
        <v>1.7540875914878802</v>
      </c>
      <c r="AI134" s="5">
        <f t="shared" si="80"/>
        <v>0</v>
      </c>
      <c r="AJ134" s="5">
        <f t="shared" si="81"/>
        <v>2.2365647091180465</v>
      </c>
      <c r="AL134" s="14">
        <v>1674.8552015950959</v>
      </c>
      <c r="AM134" s="13">
        <f t="shared" si="82"/>
        <v>223.45182747122863</v>
      </c>
      <c r="AN134" s="29">
        <f>AM134/AL134</f>
        <v>0.13341560945592068</v>
      </c>
      <c r="AO134" s="71"/>
      <c r="AP134" s="93">
        <v>855570</v>
      </c>
      <c r="AQ134" s="93">
        <v>906439</v>
      </c>
      <c r="AR134" s="16">
        <f t="shared" si="86"/>
        <v>50869</v>
      </c>
      <c r="AS134" s="73">
        <f t="shared" si="87"/>
        <v>0.059456268920135114</v>
      </c>
    </row>
    <row r="135" spans="1:45" ht="12.75">
      <c r="A135" s="1" t="s">
        <v>269</v>
      </c>
      <c r="B135" s="1" t="s">
        <v>270</v>
      </c>
      <c r="C135" s="2" t="s">
        <v>271</v>
      </c>
      <c r="D135" s="1"/>
      <c r="F135" s="67">
        <v>343783028</v>
      </c>
      <c r="G135" s="62">
        <v>78.71</v>
      </c>
      <c r="H135" s="10">
        <f t="shared" si="83"/>
        <v>0.7870999999999999</v>
      </c>
      <c r="I135" s="40">
        <v>3665193.4</v>
      </c>
      <c r="J135" s="40">
        <v>0</v>
      </c>
      <c r="K135" s="40">
        <v>0</v>
      </c>
      <c r="L135" s="40">
        <v>41165.69</v>
      </c>
      <c r="M135" s="48">
        <f t="shared" si="70"/>
        <v>3706359.09</v>
      </c>
      <c r="N135" s="40">
        <v>7721821</v>
      </c>
      <c r="O135" s="40">
        <v>0</v>
      </c>
      <c r="P135" s="40">
        <v>0</v>
      </c>
      <c r="Q135" s="4">
        <f t="shared" si="71"/>
        <v>7721821</v>
      </c>
      <c r="R135" s="40">
        <v>3175000</v>
      </c>
      <c r="S135" s="40">
        <v>0</v>
      </c>
      <c r="T135" s="4">
        <f t="shared" si="84"/>
        <v>3175000</v>
      </c>
      <c r="U135" s="4">
        <f t="shared" si="72"/>
        <v>14603180.09</v>
      </c>
      <c r="V135" s="5">
        <f t="shared" si="73"/>
        <v>0.9235476278369391</v>
      </c>
      <c r="W135" s="5">
        <f t="shared" si="74"/>
        <v>2.2461321156319562</v>
      </c>
      <c r="X135" s="5">
        <f t="shared" si="75"/>
        <v>1.0781099670807484</v>
      </c>
      <c r="Y135" s="51"/>
      <c r="Z135" s="12">
        <f t="shared" si="76"/>
        <v>4.247789710549643</v>
      </c>
      <c r="AA135" s="14">
        <v>97655.4054054054</v>
      </c>
      <c r="AB135" s="18">
        <f t="shared" si="77"/>
        <v>4148.1962626063505</v>
      </c>
      <c r="AC135" s="19">
        <v>293.40520137450005</v>
      </c>
      <c r="AD135" s="18">
        <f t="shared" si="85"/>
        <v>3854.7910612318506</v>
      </c>
      <c r="AE135" s="21"/>
      <c r="AF135" s="2">
        <f t="shared" si="69"/>
        <v>436771729.1322577</v>
      </c>
      <c r="AG135" s="5">
        <f t="shared" si="78"/>
        <v>0.848580355089257</v>
      </c>
      <c r="AH135" s="5">
        <f t="shared" si="79"/>
        <v>1.7679305882139125</v>
      </c>
      <c r="AI135" s="5">
        <f t="shared" si="80"/>
        <v>0.7269243378704546</v>
      </c>
      <c r="AJ135" s="5">
        <f t="shared" si="81"/>
        <v>3.3434352811736243</v>
      </c>
      <c r="AL135" s="14">
        <v>3989.0867860176822</v>
      </c>
      <c r="AM135" s="13">
        <f t="shared" si="82"/>
        <v>159.10947658866826</v>
      </c>
      <c r="AN135" s="29">
        <f>AM135/AL135</f>
        <v>0.039886190780899944</v>
      </c>
      <c r="AO135" s="71"/>
      <c r="AP135" s="93">
        <v>5811000</v>
      </c>
      <c r="AQ135" s="93">
        <v>6216200.83</v>
      </c>
      <c r="AR135" s="16">
        <f t="shared" si="86"/>
        <v>405200.8300000001</v>
      </c>
      <c r="AS135" s="73">
        <f t="shared" si="87"/>
        <v>0.06972996558251593</v>
      </c>
    </row>
    <row r="136" spans="1:45" ht="12.75">
      <c r="A136" s="1" t="s">
        <v>272</v>
      </c>
      <c r="B136" s="1" t="s">
        <v>273</v>
      </c>
      <c r="C136" s="2" t="s">
        <v>271</v>
      </c>
      <c r="D136" s="1"/>
      <c r="F136" s="99">
        <v>9303469</v>
      </c>
      <c r="G136" s="62">
        <v>100</v>
      </c>
      <c r="H136" s="10">
        <f t="shared" si="83"/>
        <v>1</v>
      </c>
      <c r="I136" s="40">
        <v>84579.32</v>
      </c>
      <c r="J136" s="40">
        <v>5975.43</v>
      </c>
      <c r="K136" s="40">
        <v>0</v>
      </c>
      <c r="L136" s="40">
        <v>948.89</v>
      </c>
      <c r="M136" s="48">
        <f t="shared" si="70"/>
        <v>91503.64</v>
      </c>
      <c r="N136" s="40">
        <v>110000</v>
      </c>
      <c r="O136" s="40">
        <v>0</v>
      </c>
      <c r="P136" s="40">
        <v>0</v>
      </c>
      <c r="Q136" s="4">
        <f t="shared" si="71"/>
        <v>110000</v>
      </c>
      <c r="R136" s="40">
        <v>255342.08</v>
      </c>
      <c r="S136" s="40">
        <v>0</v>
      </c>
      <c r="T136" s="4">
        <f t="shared" si="84"/>
        <v>255342.08</v>
      </c>
      <c r="U136" s="4">
        <f t="shared" si="72"/>
        <v>456845.72</v>
      </c>
      <c r="V136" s="5">
        <f t="shared" si="73"/>
        <v>2.7445900018584464</v>
      </c>
      <c r="W136" s="5">
        <f t="shared" si="74"/>
        <v>1.1823546679201058</v>
      </c>
      <c r="X136" s="5">
        <f t="shared" si="75"/>
        <v>0.983543235324372</v>
      </c>
      <c r="Y136" s="51"/>
      <c r="Z136" s="12">
        <f t="shared" si="76"/>
        <v>4.910487905102924</v>
      </c>
      <c r="AA136" s="14">
        <v>0</v>
      </c>
      <c r="AB136" s="18">
        <v>0</v>
      </c>
      <c r="AD136" s="18">
        <f t="shared" si="85"/>
        <v>0</v>
      </c>
      <c r="AE136" s="21"/>
      <c r="AF136" s="2">
        <f t="shared" si="69"/>
        <v>9303469</v>
      </c>
      <c r="AG136" s="5">
        <f t="shared" si="78"/>
        <v>0.983543235324372</v>
      </c>
      <c r="AH136" s="5">
        <f t="shared" si="79"/>
        <v>1.1823546679201058</v>
      </c>
      <c r="AI136" s="5">
        <f t="shared" si="80"/>
        <v>2.7445900018584464</v>
      </c>
      <c r="AJ136" s="5">
        <f t="shared" si="81"/>
        <v>4.910487905102924</v>
      </c>
      <c r="AL136" s="14">
        <v>0</v>
      </c>
      <c r="AM136" s="13">
        <f t="shared" si="82"/>
        <v>0</v>
      </c>
      <c r="AN136" s="29">
        <v>0</v>
      </c>
      <c r="AO136" s="71"/>
      <c r="AP136" s="93">
        <v>798853.9</v>
      </c>
      <c r="AQ136" s="93">
        <v>744853</v>
      </c>
      <c r="AR136" s="16">
        <f t="shared" si="86"/>
        <v>-54000.90000000002</v>
      </c>
      <c r="AS136" s="73">
        <f t="shared" si="87"/>
        <v>-0.0675979675382445</v>
      </c>
    </row>
    <row r="137" spans="1:45" ht="12.75">
      <c r="A137" s="1" t="s">
        <v>274</v>
      </c>
      <c r="B137" s="1" t="s">
        <v>275</v>
      </c>
      <c r="C137" s="2" t="s">
        <v>271</v>
      </c>
      <c r="D137" s="1"/>
      <c r="F137" s="67">
        <v>269531617</v>
      </c>
      <c r="G137" s="62">
        <v>81.89</v>
      </c>
      <c r="H137" s="10">
        <f t="shared" si="83"/>
        <v>0.8189</v>
      </c>
      <c r="I137" s="40">
        <v>2749300.89</v>
      </c>
      <c r="J137" s="40">
        <v>195412.35</v>
      </c>
      <c r="K137" s="40">
        <v>0</v>
      </c>
      <c r="L137" s="40">
        <v>31031.12</v>
      </c>
      <c r="M137" s="48">
        <f t="shared" si="70"/>
        <v>2975744.3600000003</v>
      </c>
      <c r="N137" s="40">
        <v>6440859.5</v>
      </c>
      <c r="O137" s="40">
        <v>0</v>
      </c>
      <c r="P137" s="40">
        <v>0</v>
      </c>
      <c r="Q137" s="4">
        <f t="shared" si="71"/>
        <v>6440859.5</v>
      </c>
      <c r="R137" s="40">
        <v>2138377.99</v>
      </c>
      <c r="S137" s="40">
        <v>0</v>
      </c>
      <c r="T137" s="4">
        <f t="shared" si="84"/>
        <v>2138377.99</v>
      </c>
      <c r="U137" s="4">
        <f t="shared" si="72"/>
        <v>11554981.85</v>
      </c>
      <c r="V137" s="5">
        <f t="shared" si="73"/>
        <v>0.7933681450068992</v>
      </c>
      <c r="W137" s="5">
        <f t="shared" si="74"/>
        <v>2.3896489664884104</v>
      </c>
      <c r="X137" s="5">
        <f t="shared" si="75"/>
        <v>1.1040427809996036</v>
      </c>
      <c r="Y137" s="51"/>
      <c r="Z137" s="12">
        <f t="shared" si="76"/>
        <v>4.287059892494913</v>
      </c>
      <c r="AA137" s="14">
        <v>106123.91412880679</v>
      </c>
      <c r="AB137" s="18">
        <f aca="true" t="shared" si="88" ref="AB137:AB168">(AA137/100)*Z137</f>
        <v>4549.595758961818</v>
      </c>
      <c r="AC137" s="19">
        <v>320.72800458285</v>
      </c>
      <c r="AD137" s="18">
        <f t="shared" si="85"/>
        <v>4228.867754378968</v>
      </c>
      <c r="AE137" s="21"/>
      <c r="AF137" s="2">
        <f t="shared" si="69"/>
        <v>329138621.32128465</v>
      </c>
      <c r="AG137" s="5">
        <f t="shared" si="78"/>
        <v>0.9041006333605753</v>
      </c>
      <c r="AH137" s="5">
        <f t="shared" si="79"/>
        <v>1.9568835386573593</v>
      </c>
      <c r="AI137" s="5">
        <f t="shared" si="80"/>
        <v>0.6496891739461498</v>
      </c>
      <c r="AJ137" s="5">
        <f t="shared" si="81"/>
        <v>3.510673345964084</v>
      </c>
      <c r="AL137" s="14">
        <v>4083.8771065364763</v>
      </c>
      <c r="AM137" s="13">
        <f t="shared" si="82"/>
        <v>465.71865242534204</v>
      </c>
      <c r="AN137" s="29">
        <f aca="true" t="shared" si="89" ref="AN137:AN168">AM137/AL137</f>
        <v>0.1140383611641822</v>
      </c>
      <c r="AO137" s="71"/>
      <c r="AP137" s="93">
        <v>4195731.62</v>
      </c>
      <c r="AQ137" s="93">
        <v>4321939</v>
      </c>
      <c r="AR137" s="16">
        <f t="shared" si="86"/>
        <v>126207.37999999989</v>
      </c>
      <c r="AS137" s="73">
        <f t="shared" si="87"/>
        <v>0.030079945866508945</v>
      </c>
    </row>
    <row r="138" spans="1:45" ht="12.75">
      <c r="A138" s="1" t="s">
        <v>276</v>
      </c>
      <c r="B138" s="1" t="s">
        <v>277</v>
      </c>
      <c r="C138" s="2" t="s">
        <v>271</v>
      </c>
      <c r="D138" s="1"/>
      <c r="F138" s="67">
        <v>426312890</v>
      </c>
      <c r="G138" s="62">
        <v>85.26</v>
      </c>
      <c r="H138" s="10">
        <f t="shared" si="83"/>
        <v>0.8526</v>
      </c>
      <c r="I138" s="40">
        <v>4340330.95</v>
      </c>
      <c r="J138" s="40">
        <v>307252.16</v>
      </c>
      <c r="K138" s="40">
        <v>0</v>
      </c>
      <c r="L138" s="40">
        <v>48791.07</v>
      </c>
      <c r="M138" s="48">
        <f t="shared" si="70"/>
        <v>4696374.180000001</v>
      </c>
      <c r="N138" s="40">
        <v>6024017.5</v>
      </c>
      <c r="O138" s="40">
        <v>3026180.28</v>
      </c>
      <c r="P138" s="40">
        <v>0</v>
      </c>
      <c r="Q138" s="4">
        <f t="shared" si="71"/>
        <v>9050197.78</v>
      </c>
      <c r="R138" s="40">
        <v>4447000</v>
      </c>
      <c r="S138" s="40">
        <v>0</v>
      </c>
      <c r="T138" s="4">
        <f t="shared" si="84"/>
        <v>4447000</v>
      </c>
      <c r="U138" s="4">
        <f t="shared" si="72"/>
        <v>18193571.96</v>
      </c>
      <c r="V138" s="5">
        <f t="shared" si="73"/>
        <v>1.0431305513656883</v>
      </c>
      <c r="W138" s="5">
        <f t="shared" si="74"/>
        <v>2.122900337355504</v>
      </c>
      <c r="X138" s="5">
        <f t="shared" si="75"/>
        <v>1.1016261272325123</v>
      </c>
      <c r="Y138" s="51"/>
      <c r="Z138" s="12">
        <f t="shared" si="76"/>
        <v>4.267657015953705</v>
      </c>
      <c r="AA138" s="14">
        <v>86692.08271787297</v>
      </c>
      <c r="AB138" s="18">
        <f t="shared" si="88"/>
        <v>3699.7207503856953</v>
      </c>
      <c r="AC138" s="37">
        <v>301.04377082010006</v>
      </c>
      <c r="AD138" s="18">
        <f t="shared" si="85"/>
        <v>3398.676979565595</v>
      </c>
      <c r="AE138" s="21"/>
      <c r="AF138" s="2">
        <f t="shared" si="69"/>
        <v>500015118.4611776</v>
      </c>
      <c r="AG138" s="5">
        <f t="shared" si="78"/>
        <v>0.93924643607844</v>
      </c>
      <c r="AH138" s="5">
        <f t="shared" si="79"/>
        <v>1.809984827629303</v>
      </c>
      <c r="AI138" s="5">
        <f t="shared" si="80"/>
        <v>0.8893731080943857</v>
      </c>
      <c r="AJ138" s="5">
        <f t="shared" si="81"/>
        <v>3.6386043718021286</v>
      </c>
      <c r="AL138" s="14">
        <v>3482.8080200589907</v>
      </c>
      <c r="AM138" s="13">
        <f t="shared" si="82"/>
        <v>216.9127303267046</v>
      </c>
      <c r="AN138" s="29">
        <f t="shared" si="89"/>
        <v>0.06228098967195746</v>
      </c>
      <c r="AO138" s="71"/>
      <c r="AP138" s="93">
        <v>8265600</v>
      </c>
      <c r="AQ138" s="93">
        <v>8615900</v>
      </c>
      <c r="AR138" s="16">
        <f t="shared" si="86"/>
        <v>350300</v>
      </c>
      <c r="AS138" s="73">
        <f t="shared" si="87"/>
        <v>0.04238046844754162</v>
      </c>
    </row>
    <row r="139" spans="1:45" ht="12.75">
      <c r="A139" s="1" t="s">
        <v>278</v>
      </c>
      <c r="B139" s="1" t="s">
        <v>279</v>
      </c>
      <c r="C139" s="2" t="s">
        <v>271</v>
      </c>
      <c r="D139" s="1"/>
      <c r="F139" s="67">
        <v>371215010</v>
      </c>
      <c r="G139" s="62">
        <v>80.61</v>
      </c>
      <c r="H139" s="10">
        <f t="shared" si="83"/>
        <v>0.8061</v>
      </c>
      <c r="I139" s="40">
        <v>3744563.63</v>
      </c>
      <c r="J139" s="40">
        <v>264674.98</v>
      </c>
      <c r="K139" s="40">
        <v>0</v>
      </c>
      <c r="L139" s="40">
        <v>42029.89</v>
      </c>
      <c r="M139" s="48">
        <f t="shared" si="70"/>
        <v>4051268.5</v>
      </c>
      <c r="N139" s="40">
        <v>4868841</v>
      </c>
      <c r="O139" s="40">
        <v>2448178.61</v>
      </c>
      <c r="P139" s="40">
        <v>0</v>
      </c>
      <c r="Q139" s="4">
        <f t="shared" si="71"/>
        <v>7317019.609999999</v>
      </c>
      <c r="R139" s="40">
        <v>2099721.58</v>
      </c>
      <c r="S139" s="40">
        <v>0</v>
      </c>
      <c r="T139" s="4">
        <f t="shared" si="84"/>
        <v>2099721.58</v>
      </c>
      <c r="U139" s="4">
        <f t="shared" si="72"/>
        <v>13468009.69</v>
      </c>
      <c r="V139" s="5">
        <f t="shared" si="73"/>
        <v>0.5656348809817793</v>
      </c>
      <c r="W139" s="5">
        <f t="shared" si="74"/>
        <v>1.9711001475937084</v>
      </c>
      <c r="X139" s="5">
        <f t="shared" si="75"/>
        <v>1.0913536335720908</v>
      </c>
      <c r="Y139" s="51"/>
      <c r="Z139" s="12">
        <f t="shared" si="76"/>
        <v>3.6280886621475785</v>
      </c>
      <c r="AA139" s="14">
        <v>125124.54068241469</v>
      </c>
      <c r="AB139" s="18">
        <f t="shared" si="88"/>
        <v>4539.6292740629215</v>
      </c>
      <c r="AC139" s="19">
        <v>285.0223349061</v>
      </c>
      <c r="AD139" s="18">
        <f t="shared" si="85"/>
        <v>4254.606939156822</v>
      </c>
      <c r="AE139" s="21"/>
      <c r="AF139" s="2">
        <f t="shared" si="69"/>
        <v>460507393.62361985</v>
      </c>
      <c r="AG139" s="5">
        <f t="shared" si="78"/>
        <v>0.8797401640224625</v>
      </c>
      <c r="AH139" s="5">
        <f t="shared" si="79"/>
        <v>1.5889038289752886</v>
      </c>
      <c r="AI139" s="5">
        <f t="shared" si="80"/>
        <v>0.4559582775594123</v>
      </c>
      <c r="AJ139" s="5">
        <f t="shared" si="81"/>
        <v>2.924602270557163</v>
      </c>
      <c r="AL139" s="14">
        <v>4224.652077146673</v>
      </c>
      <c r="AM139" s="13">
        <f t="shared" si="82"/>
        <v>314.97719691624843</v>
      </c>
      <c r="AN139" s="29">
        <f t="shared" si="89"/>
        <v>0.07455695549939435</v>
      </c>
      <c r="AO139" s="71"/>
      <c r="AP139" s="93">
        <v>5417574.6</v>
      </c>
      <c r="AQ139" s="93">
        <v>5031925.22</v>
      </c>
      <c r="AR139" s="16">
        <f t="shared" si="86"/>
        <v>-385649.3799999999</v>
      </c>
      <c r="AS139" s="73">
        <f t="shared" si="87"/>
        <v>-0.07118487671586468</v>
      </c>
    </row>
    <row r="140" spans="1:45" ht="12.75">
      <c r="A140" s="1" t="s">
        <v>280</v>
      </c>
      <c r="B140" s="1" t="s">
        <v>281</v>
      </c>
      <c r="C140" s="2" t="s">
        <v>271</v>
      </c>
      <c r="D140" s="3" t="s">
        <v>54</v>
      </c>
      <c r="F140" s="67">
        <v>322148482</v>
      </c>
      <c r="G140" s="62">
        <v>88.8</v>
      </c>
      <c r="H140" s="10">
        <f t="shared" si="83"/>
        <v>0.888</v>
      </c>
      <c r="I140" s="40">
        <v>2955932</v>
      </c>
      <c r="J140" s="40">
        <v>208888.91</v>
      </c>
      <c r="K140" s="40">
        <v>0</v>
      </c>
      <c r="L140" s="40">
        <v>33171.17</v>
      </c>
      <c r="M140" s="48">
        <f t="shared" si="70"/>
        <v>3197992.08</v>
      </c>
      <c r="N140" s="40">
        <v>6123471</v>
      </c>
      <c r="O140" s="40">
        <v>0</v>
      </c>
      <c r="P140" s="40">
        <v>0</v>
      </c>
      <c r="Q140" s="4">
        <f t="shared" si="71"/>
        <v>6123471</v>
      </c>
      <c r="R140" s="40">
        <v>2283798.82</v>
      </c>
      <c r="S140" s="40">
        <v>128859.39</v>
      </c>
      <c r="T140" s="4">
        <f t="shared" si="84"/>
        <v>2412658.21</v>
      </c>
      <c r="U140" s="4">
        <f t="shared" si="72"/>
        <v>11734121.29</v>
      </c>
      <c r="V140" s="5">
        <f t="shared" si="73"/>
        <v>0.7489273874647654</v>
      </c>
      <c r="W140" s="5">
        <f t="shared" si="74"/>
        <v>1.9008225529990237</v>
      </c>
      <c r="X140" s="5">
        <f t="shared" si="75"/>
        <v>0.9927074807696905</v>
      </c>
      <c r="Y140" s="51"/>
      <c r="Z140" s="12">
        <f t="shared" si="76"/>
        <v>3.642457421233479</v>
      </c>
      <c r="AA140" s="14">
        <v>100137.68723786698</v>
      </c>
      <c r="AB140" s="18">
        <f t="shared" si="88"/>
        <v>3647.472620247256</v>
      </c>
      <c r="AC140" s="19">
        <v>301.13701419712504</v>
      </c>
      <c r="AD140" s="18">
        <f t="shared" si="85"/>
        <v>3346.335606050131</v>
      </c>
      <c r="AE140" s="21"/>
      <c r="AF140" s="2">
        <f t="shared" si="69"/>
        <v>362779822.0720721</v>
      </c>
      <c r="AG140" s="5">
        <f t="shared" si="78"/>
        <v>0.8815242429234852</v>
      </c>
      <c r="AH140" s="5">
        <f t="shared" si="79"/>
        <v>1.6879304270631328</v>
      </c>
      <c r="AI140" s="5">
        <f t="shared" si="80"/>
        <v>0.6295275208405295</v>
      </c>
      <c r="AJ140" s="5">
        <f t="shared" si="81"/>
        <v>3.2345021900553292</v>
      </c>
      <c r="AL140" s="14">
        <v>3469.6675772924355</v>
      </c>
      <c r="AM140" s="13">
        <f t="shared" si="82"/>
        <v>177.8050429548207</v>
      </c>
      <c r="AN140" s="29">
        <f t="shared" si="89"/>
        <v>0.051245555660283555</v>
      </c>
      <c r="AO140" s="71"/>
      <c r="AP140" s="93">
        <v>5471740.24</v>
      </c>
      <c r="AQ140" s="93">
        <v>5168307.9</v>
      </c>
      <c r="AR140" s="16">
        <f t="shared" si="86"/>
        <v>-303432.33999999985</v>
      </c>
      <c r="AS140" s="73">
        <f t="shared" si="87"/>
        <v>-0.055454448985319496</v>
      </c>
    </row>
    <row r="141" spans="1:45" ht="12.75">
      <c r="A141" s="1" t="s">
        <v>282</v>
      </c>
      <c r="B141" s="1" t="s">
        <v>283</v>
      </c>
      <c r="C141" s="2" t="s">
        <v>271</v>
      </c>
      <c r="D141" s="1"/>
      <c r="F141" s="67">
        <v>77818220</v>
      </c>
      <c r="G141" s="62">
        <v>91.46</v>
      </c>
      <c r="H141" s="10">
        <f t="shared" si="83"/>
        <v>0.9146</v>
      </c>
      <c r="I141" s="40">
        <v>725140.06</v>
      </c>
      <c r="J141" s="40">
        <v>51230.3</v>
      </c>
      <c r="K141" s="40">
        <v>0</v>
      </c>
      <c r="L141" s="40">
        <v>8135.28</v>
      </c>
      <c r="M141" s="48">
        <f t="shared" si="70"/>
        <v>784505.6400000001</v>
      </c>
      <c r="N141" s="40">
        <v>1055989</v>
      </c>
      <c r="O141" s="40">
        <v>0</v>
      </c>
      <c r="P141" s="40">
        <v>0</v>
      </c>
      <c r="Q141" s="4">
        <f t="shared" si="71"/>
        <v>1055989</v>
      </c>
      <c r="R141" s="40">
        <v>944275.98</v>
      </c>
      <c r="S141" s="40">
        <v>0</v>
      </c>
      <c r="T141" s="4">
        <f t="shared" si="84"/>
        <v>944275.98</v>
      </c>
      <c r="U141" s="4">
        <f t="shared" si="72"/>
        <v>2784770.62</v>
      </c>
      <c r="V141" s="5">
        <f t="shared" si="73"/>
        <v>1.213438163967256</v>
      </c>
      <c r="W141" s="5">
        <f t="shared" si="74"/>
        <v>1.3569945444652936</v>
      </c>
      <c r="X141" s="5">
        <f t="shared" si="75"/>
        <v>1.008125911900838</v>
      </c>
      <c r="Y141" s="51"/>
      <c r="Z141" s="12">
        <f t="shared" si="76"/>
        <v>3.578558620333387</v>
      </c>
      <c r="AA141" s="14">
        <v>75611.78311499272</v>
      </c>
      <c r="AB141" s="18">
        <f t="shared" si="88"/>
        <v>2705.8119826493567</v>
      </c>
      <c r="AC141" s="19">
        <v>294.11269229452506</v>
      </c>
      <c r="AD141" s="18">
        <f t="shared" si="85"/>
        <v>2411.6992903548316</v>
      </c>
      <c r="AE141" s="21"/>
      <c r="AF141" s="2">
        <f t="shared" si="69"/>
        <v>85084430.35206649</v>
      </c>
      <c r="AG141" s="5">
        <f t="shared" si="78"/>
        <v>0.9220319590245061</v>
      </c>
      <c r="AH141" s="5">
        <f t="shared" si="79"/>
        <v>1.2411072103679575</v>
      </c>
      <c r="AI141" s="5">
        <f t="shared" si="80"/>
        <v>1.1098105447644522</v>
      </c>
      <c r="AJ141" s="5">
        <f t="shared" si="81"/>
        <v>3.2729497141569155</v>
      </c>
      <c r="AL141" s="14">
        <v>2665.874569074989</v>
      </c>
      <c r="AM141" s="13">
        <f t="shared" si="82"/>
        <v>39.93741357436784</v>
      </c>
      <c r="AN141" s="29">
        <f t="shared" si="89"/>
        <v>0.014980979989701996</v>
      </c>
      <c r="AO141" s="71"/>
      <c r="AP141" s="93">
        <v>1915000</v>
      </c>
      <c r="AQ141" s="93">
        <v>2144000</v>
      </c>
      <c r="AR141" s="16">
        <f t="shared" si="86"/>
        <v>229000</v>
      </c>
      <c r="AS141" s="73">
        <f t="shared" si="87"/>
        <v>0.1195822454308094</v>
      </c>
    </row>
    <row r="142" spans="1:45" ht="12.75">
      <c r="A142" s="1" t="s">
        <v>284</v>
      </c>
      <c r="B142" s="1" t="s">
        <v>285</v>
      </c>
      <c r="C142" s="2" t="s">
        <v>271</v>
      </c>
      <c r="D142" s="3" t="s">
        <v>54</v>
      </c>
      <c r="F142" s="67">
        <v>807206258</v>
      </c>
      <c r="G142" s="62">
        <v>77.58</v>
      </c>
      <c r="H142" s="10">
        <f t="shared" si="83"/>
        <v>0.7757999999999999</v>
      </c>
      <c r="I142" s="40">
        <v>8848783.52</v>
      </c>
      <c r="J142" s="40">
        <v>0</v>
      </c>
      <c r="K142" s="40">
        <v>0</v>
      </c>
      <c r="L142" s="40">
        <v>101168.05</v>
      </c>
      <c r="M142" s="48">
        <f t="shared" si="70"/>
        <v>8949951.57</v>
      </c>
      <c r="N142" s="40">
        <v>7398495</v>
      </c>
      <c r="O142" s="40">
        <v>0</v>
      </c>
      <c r="P142" s="40">
        <v>0</v>
      </c>
      <c r="Q142" s="4">
        <f t="shared" si="71"/>
        <v>7398495</v>
      </c>
      <c r="R142" s="40">
        <v>20599903.7</v>
      </c>
      <c r="S142" s="40">
        <v>0</v>
      </c>
      <c r="T142" s="4">
        <f t="shared" si="84"/>
        <v>20599903.7</v>
      </c>
      <c r="U142" s="4">
        <f t="shared" si="72"/>
        <v>36948350.269999996</v>
      </c>
      <c r="V142" s="5">
        <f t="shared" si="73"/>
        <v>2.551999999484642</v>
      </c>
      <c r="W142" s="5">
        <f t="shared" si="74"/>
        <v>0.9165557039078356</v>
      </c>
      <c r="X142" s="5">
        <f t="shared" si="75"/>
        <v>1.1087564648191814</v>
      </c>
      <c r="Y142" s="51"/>
      <c r="Z142" s="12">
        <f t="shared" si="76"/>
        <v>4.577312168211659</v>
      </c>
      <c r="AA142" s="14">
        <v>24845.95543094697</v>
      </c>
      <c r="AB142" s="18">
        <f t="shared" si="88"/>
        <v>1137.2769412491812</v>
      </c>
      <c r="AC142" s="19">
        <v>288.41</v>
      </c>
      <c r="AD142" s="18">
        <f t="shared" si="85"/>
        <v>848.8669412491811</v>
      </c>
      <c r="AE142" s="21"/>
      <c r="AF142" s="2">
        <f t="shared" si="69"/>
        <v>1040482415.5710236</v>
      </c>
      <c r="AG142" s="5">
        <f t="shared" si="78"/>
        <v>0.8601732654067208</v>
      </c>
      <c r="AH142" s="5">
        <f t="shared" si="79"/>
        <v>0.7110639150916989</v>
      </c>
      <c r="AI142" s="5">
        <f t="shared" si="80"/>
        <v>1.979841599600185</v>
      </c>
      <c r="AJ142" s="5">
        <f t="shared" si="81"/>
        <v>3.5510787800986043</v>
      </c>
      <c r="AL142" s="14">
        <v>1133.5062512343393</v>
      </c>
      <c r="AM142" s="13">
        <f t="shared" si="82"/>
        <v>3.7706900148418754</v>
      </c>
      <c r="AN142" s="29">
        <f t="shared" si="89"/>
        <v>0.0033265718744257097</v>
      </c>
      <c r="AO142" s="71"/>
      <c r="AP142" s="93">
        <v>117940738.61</v>
      </c>
      <c r="AQ142" s="93">
        <v>118137566.67</v>
      </c>
      <c r="AR142" s="16">
        <f t="shared" si="86"/>
        <v>196828.06000000238</v>
      </c>
      <c r="AS142" s="73">
        <f t="shared" si="87"/>
        <v>0.0016688725398851594</v>
      </c>
    </row>
    <row r="143" spans="1:45" ht="12.75">
      <c r="A143" s="1" t="s">
        <v>286</v>
      </c>
      <c r="B143" s="1" t="s">
        <v>287</v>
      </c>
      <c r="C143" s="2" t="s">
        <v>271</v>
      </c>
      <c r="D143" s="3" t="s">
        <v>54</v>
      </c>
      <c r="F143" s="67">
        <v>4566106673</v>
      </c>
      <c r="G143" s="62">
        <v>75.91</v>
      </c>
      <c r="H143" s="10">
        <f t="shared" si="83"/>
        <v>0.7591</v>
      </c>
      <c r="I143" s="40">
        <v>48506805.33</v>
      </c>
      <c r="J143" s="40">
        <v>0</v>
      </c>
      <c r="K143" s="40">
        <v>0</v>
      </c>
      <c r="L143" s="40">
        <v>544230.72</v>
      </c>
      <c r="M143" s="48">
        <f t="shared" si="70"/>
        <v>49051036.05</v>
      </c>
      <c r="N143" s="40">
        <v>108609378</v>
      </c>
      <c r="O143" s="40">
        <v>0</v>
      </c>
      <c r="P143" s="40">
        <v>0</v>
      </c>
      <c r="Q143" s="4">
        <f t="shared" si="71"/>
        <v>108609378</v>
      </c>
      <c r="R143" s="40">
        <v>15395800</v>
      </c>
      <c r="S143" s="40">
        <v>456610</v>
      </c>
      <c r="T143" s="4">
        <f t="shared" si="84"/>
        <v>15852410</v>
      </c>
      <c r="U143" s="4">
        <f t="shared" si="72"/>
        <v>173512824.05</v>
      </c>
      <c r="V143" s="5">
        <f t="shared" si="73"/>
        <v>0.3471756385749247</v>
      </c>
      <c r="W143" s="5">
        <f t="shared" si="74"/>
        <v>2.3785992263873683</v>
      </c>
      <c r="X143" s="5">
        <f t="shared" si="75"/>
        <v>1.0742420088441065</v>
      </c>
      <c r="Y143" s="51"/>
      <c r="Z143" s="12">
        <f t="shared" si="76"/>
        <v>3.8000168738064</v>
      </c>
      <c r="AA143" s="14">
        <v>138192.65666073095</v>
      </c>
      <c r="AB143" s="18">
        <f t="shared" si="88"/>
        <v>5251.34427146912</v>
      </c>
      <c r="AC143" s="19">
        <v>312.91744207522504</v>
      </c>
      <c r="AD143" s="18">
        <f t="shared" si="85"/>
        <v>4938.426829393895</v>
      </c>
      <c r="AE143" s="21"/>
      <c r="AF143" s="2">
        <f t="shared" si="69"/>
        <v>6015158309.840601</v>
      </c>
      <c r="AG143" s="5">
        <f t="shared" si="78"/>
        <v>0.8154571089135612</v>
      </c>
      <c r="AH143" s="5">
        <f t="shared" si="79"/>
        <v>1.8055946727506513</v>
      </c>
      <c r="AI143" s="5">
        <f t="shared" si="80"/>
        <v>0.2559500383358652</v>
      </c>
      <c r="AJ143" s="5">
        <f t="shared" si="81"/>
        <v>2.884592808906438</v>
      </c>
      <c r="AL143" s="14">
        <v>4860.248224412748</v>
      </c>
      <c r="AM143" s="13">
        <f t="shared" si="82"/>
        <v>391.0960470563723</v>
      </c>
      <c r="AN143" s="29">
        <f t="shared" si="89"/>
        <v>0.08046832774752519</v>
      </c>
      <c r="AO143" s="71"/>
      <c r="AP143" s="93">
        <v>40352197.75</v>
      </c>
      <c r="AQ143" s="93">
        <v>40864014.519999996</v>
      </c>
      <c r="AR143" s="16">
        <f t="shared" si="86"/>
        <v>511816.7699999958</v>
      </c>
      <c r="AS143" s="73">
        <f t="shared" si="87"/>
        <v>0.012683739635965573</v>
      </c>
    </row>
    <row r="144" spans="1:45" ht="12.75">
      <c r="A144" s="1" t="s">
        <v>288</v>
      </c>
      <c r="B144" s="1" t="s">
        <v>289</v>
      </c>
      <c r="C144" s="2" t="s">
        <v>271</v>
      </c>
      <c r="D144" s="1"/>
      <c r="F144" s="67">
        <v>44192570</v>
      </c>
      <c r="G144" s="62">
        <v>90.66</v>
      </c>
      <c r="H144" s="10">
        <f t="shared" si="83"/>
        <v>0.9066</v>
      </c>
      <c r="I144" s="40">
        <v>419085.76</v>
      </c>
      <c r="J144" s="40">
        <v>29607.92</v>
      </c>
      <c r="K144" s="40">
        <v>0</v>
      </c>
      <c r="L144" s="40">
        <v>4701.68</v>
      </c>
      <c r="M144" s="48">
        <f t="shared" si="70"/>
        <v>453395.36</v>
      </c>
      <c r="N144" s="40">
        <v>726581</v>
      </c>
      <c r="O144" s="40">
        <v>0</v>
      </c>
      <c r="P144" s="40">
        <v>0</v>
      </c>
      <c r="Q144" s="4">
        <f t="shared" si="71"/>
        <v>726581</v>
      </c>
      <c r="R144" s="40">
        <v>232803.51</v>
      </c>
      <c r="S144" s="40">
        <v>0</v>
      </c>
      <c r="T144" s="4">
        <f t="shared" si="84"/>
        <v>232803.51</v>
      </c>
      <c r="U144" s="4">
        <f t="shared" si="72"/>
        <v>1412779.8699999999</v>
      </c>
      <c r="V144" s="5">
        <f t="shared" si="73"/>
        <v>0.5267933274756368</v>
      </c>
      <c r="W144" s="5">
        <f t="shared" si="74"/>
        <v>1.6441247929233354</v>
      </c>
      <c r="X144" s="5">
        <f t="shared" si="75"/>
        <v>1.0259538198389457</v>
      </c>
      <c r="Y144" s="51"/>
      <c r="Z144" s="12">
        <f t="shared" si="76"/>
        <v>3.196871940237918</v>
      </c>
      <c r="AA144" s="14">
        <v>85783.14352941177</v>
      </c>
      <c r="AB144" s="18">
        <f t="shared" si="88"/>
        <v>2742.377244945784</v>
      </c>
      <c r="AC144" s="19">
        <v>322.74320902200003</v>
      </c>
      <c r="AD144" s="18">
        <f t="shared" si="85"/>
        <v>2419.634035923784</v>
      </c>
      <c r="AE144" s="21"/>
      <c r="AF144" s="2">
        <f t="shared" si="69"/>
        <v>48745389.36686521</v>
      </c>
      <c r="AG144" s="5">
        <f t="shared" si="78"/>
        <v>0.9301297330659881</v>
      </c>
      <c r="AH144" s="5">
        <f t="shared" si="79"/>
        <v>1.4905635372642958</v>
      </c>
      <c r="AI144" s="5">
        <f t="shared" si="80"/>
        <v>0.47759083068941227</v>
      </c>
      <c r="AJ144" s="5">
        <f t="shared" si="81"/>
        <v>2.898284101019696</v>
      </c>
      <c r="AL144" s="14">
        <v>2564.185423561617</v>
      </c>
      <c r="AM144" s="13">
        <f t="shared" si="82"/>
        <v>178.19182138416681</v>
      </c>
      <c r="AN144" s="29">
        <f t="shared" si="89"/>
        <v>0.06949256467446138</v>
      </c>
      <c r="AO144" s="71"/>
      <c r="AP144" s="93">
        <v>1823236.02</v>
      </c>
      <c r="AQ144" s="93">
        <v>1985383.8</v>
      </c>
      <c r="AR144" s="16">
        <f t="shared" si="86"/>
        <v>162147.78000000003</v>
      </c>
      <c r="AS144" s="73">
        <f t="shared" si="87"/>
        <v>0.08893405912417199</v>
      </c>
    </row>
    <row r="145" spans="1:45" ht="12.75">
      <c r="A145" s="1" t="s">
        <v>290</v>
      </c>
      <c r="B145" s="1" t="s">
        <v>291</v>
      </c>
      <c r="C145" s="2" t="s">
        <v>271</v>
      </c>
      <c r="D145" s="1"/>
      <c r="F145" s="67">
        <v>172371897</v>
      </c>
      <c r="G145" s="62">
        <v>91.9</v>
      </c>
      <c r="H145" s="10">
        <f t="shared" si="83"/>
        <v>0.919</v>
      </c>
      <c r="I145" s="40">
        <v>1596695.89</v>
      </c>
      <c r="J145" s="40">
        <v>114124.86</v>
      </c>
      <c r="K145" s="40">
        <v>0</v>
      </c>
      <c r="L145" s="40">
        <v>18122.82</v>
      </c>
      <c r="M145" s="48">
        <f t="shared" si="70"/>
        <v>1728943.57</v>
      </c>
      <c r="N145" s="40">
        <v>2907914</v>
      </c>
      <c r="O145" s="40">
        <v>0</v>
      </c>
      <c r="P145" s="40">
        <v>0</v>
      </c>
      <c r="Q145" s="4">
        <f t="shared" si="71"/>
        <v>2907914</v>
      </c>
      <c r="R145" s="40">
        <v>2064223.23</v>
      </c>
      <c r="S145" s="40">
        <v>34500</v>
      </c>
      <c r="T145" s="4">
        <f t="shared" si="84"/>
        <v>2098723.23</v>
      </c>
      <c r="U145" s="4">
        <f t="shared" si="72"/>
        <v>6735580.800000001</v>
      </c>
      <c r="V145" s="5">
        <f t="shared" si="73"/>
        <v>1.217555336181048</v>
      </c>
      <c r="W145" s="5">
        <f t="shared" si="74"/>
        <v>1.6870000566275603</v>
      </c>
      <c r="X145" s="5">
        <f t="shared" si="75"/>
        <v>1.0030310045262192</v>
      </c>
      <c r="Y145" s="51"/>
      <c r="Z145" s="12">
        <f t="shared" si="76"/>
        <v>3.907586397334828</v>
      </c>
      <c r="AA145" s="14">
        <v>81654.47807288449</v>
      </c>
      <c r="AB145" s="18">
        <f t="shared" si="88"/>
        <v>3190.719277990784</v>
      </c>
      <c r="AC145" s="19">
        <v>318.569156968275</v>
      </c>
      <c r="AD145" s="18">
        <f t="shared" si="85"/>
        <v>2872.150121022509</v>
      </c>
      <c r="AE145" s="21"/>
      <c r="AF145" s="2">
        <f t="shared" si="69"/>
        <v>187564632.20892274</v>
      </c>
      <c r="AG145" s="5">
        <f t="shared" si="78"/>
        <v>0.9217854931595956</v>
      </c>
      <c r="AH145" s="5">
        <f t="shared" si="79"/>
        <v>1.550353052040728</v>
      </c>
      <c r="AI145" s="5">
        <f t="shared" si="80"/>
        <v>1.1005396943389212</v>
      </c>
      <c r="AJ145" s="5">
        <f t="shared" si="81"/>
        <v>3.591071899150707</v>
      </c>
      <c r="AL145" s="14">
        <v>3050.4762898002805</v>
      </c>
      <c r="AM145" s="13">
        <f t="shared" si="82"/>
        <v>140.24298819050364</v>
      </c>
      <c r="AN145" s="29">
        <f t="shared" si="89"/>
        <v>0.04597412825643879</v>
      </c>
      <c r="AO145" s="71"/>
      <c r="AP145" s="93">
        <v>3797000</v>
      </c>
      <c r="AQ145" s="93">
        <v>3629000</v>
      </c>
      <c r="AR145" s="16">
        <f t="shared" si="86"/>
        <v>-168000</v>
      </c>
      <c r="AS145" s="73">
        <f t="shared" si="87"/>
        <v>-0.04424545693968923</v>
      </c>
    </row>
    <row r="146" spans="1:45" ht="12.75">
      <c r="A146" s="1" t="s">
        <v>292</v>
      </c>
      <c r="B146" s="1" t="s">
        <v>293</v>
      </c>
      <c r="C146" s="2" t="s">
        <v>271</v>
      </c>
      <c r="D146" s="1"/>
      <c r="F146" s="67">
        <v>481395332</v>
      </c>
      <c r="G146" s="62">
        <v>86.51</v>
      </c>
      <c r="H146" s="10">
        <f t="shared" si="83"/>
        <v>0.8651000000000001</v>
      </c>
      <c r="I146" s="40">
        <v>4465752.08</v>
      </c>
      <c r="J146" s="40">
        <v>0</v>
      </c>
      <c r="K146" s="40">
        <v>0</v>
      </c>
      <c r="L146" s="40">
        <v>50166.07</v>
      </c>
      <c r="M146" s="48">
        <f t="shared" si="70"/>
        <v>4515918.15</v>
      </c>
      <c r="N146" s="40">
        <v>9469648.5</v>
      </c>
      <c r="O146" s="40">
        <v>0</v>
      </c>
      <c r="P146" s="40">
        <v>0</v>
      </c>
      <c r="Q146" s="4">
        <f t="shared" si="71"/>
        <v>9469648.5</v>
      </c>
      <c r="R146" s="40">
        <v>5020000</v>
      </c>
      <c r="S146" s="40">
        <v>0</v>
      </c>
      <c r="T146" s="4">
        <f t="shared" si="84"/>
        <v>5020000</v>
      </c>
      <c r="U146" s="4">
        <f t="shared" si="72"/>
        <v>19005566.65</v>
      </c>
      <c r="V146" s="5">
        <f t="shared" si="73"/>
        <v>1.0428019688400303</v>
      </c>
      <c r="W146" s="5">
        <f t="shared" si="74"/>
        <v>1.9671251195265016</v>
      </c>
      <c r="X146" s="5">
        <f t="shared" si="75"/>
        <v>0.9380893103466986</v>
      </c>
      <c r="Y146" s="51"/>
      <c r="Z146" s="12">
        <f t="shared" si="76"/>
        <v>3.9480163987132304</v>
      </c>
      <c r="AA146" s="14">
        <v>102161.88775510204</v>
      </c>
      <c r="AB146" s="18">
        <f t="shared" si="88"/>
        <v>4033.368081806432</v>
      </c>
      <c r="AC146" s="19">
        <v>329.77814338215</v>
      </c>
      <c r="AD146" s="18">
        <f t="shared" si="85"/>
        <v>3703.589938424282</v>
      </c>
      <c r="AE146" s="21"/>
      <c r="AF146" s="2">
        <f t="shared" si="69"/>
        <v>556462064.5012137</v>
      </c>
      <c r="AG146" s="5">
        <f t="shared" si="78"/>
        <v>0.811541062380929</v>
      </c>
      <c r="AH146" s="5">
        <f t="shared" si="79"/>
        <v>1.7017599409023767</v>
      </c>
      <c r="AI146" s="5">
        <f t="shared" si="80"/>
        <v>0.9021279832435102</v>
      </c>
      <c r="AJ146" s="5">
        <f t="shared" si="81"/>
        <v>3.415428986526816</v>
      </c>
      <c r="AL146" s="14">
        <v>3825.355001855015</v>
      </c>
      <c r="AM146" s="13">
        <f t="shared" si="82"/>
        <v>208.01307995141724</v>
      </c>
      <c r="AN146" s="29">
        <f t="shared" si="89"/>
        <v>0.054377457739359154</v>
      </c>
      <c r="AO146" s="71"/>
      <c r="AP146" s="93">
        <v>11116725.14</v>
      </c>
      <c r="AQ146" s="93">
        <v>10702949.95</v>
      </c>
      <c r="AR146" s="16">
        <f t="shared" si="86"/>
        <v>-413775.19000000134</v>
      </c>
      <c r="AS146" s="73">
        <f t="shared" si="87"/>
        <v>-0.03722096074060183</v>
      </c>
    </row>
    <row r="147" spans="1:45" ht="12.75">
      <c r="A147" s="1" t="s">
        <v>294</v>
      </c>
      <c r="B147" s="1" t="s">
        <v>295</v>
      </c>
      <c r="C147" s="2" t="s">
        <v>271</v>
      </c>
      <c r="D147" s="1"/>
      <c r="E147" s="1" t="s">
        <v>1192</v>
      </c>
      <c r="F147" s="67">
        <v>182077230</v>
      </c>
      <c r="G147" s="62">
        <v>100.11</v>
      </c>
      <c r="H147" s="10">
        <f t="shared" si="83"/>
        <v>1.0011</v>
      </c>
      <c r="I147" s="40">
        <v>1387398.73</v>
      </c>
      <c r="J147" s="40">
        <v>98112.22</v>
      </c>
      <c r="K147" s="40">
        <v>0</v>
      </c>
      <c r="L147" s="40">
        <v>15580.04</v>
      </c>
      <c r="M147" s="48">
        <f t="shared" si="70"/>
        <v>1501090.99</v>
      </c>
      <c r="N147" s="40">
        <v>1952958.5</v>
      </c>
      <c r="O147" s="40">
        <v>884201.41</v>
      </c>
      <c r="P147" s="40">
        <v>0</v>
      </c>
      <c r="Q147" s="4">
        <f t="shared" si="71"/>
        <v>2837159.91</v>
      </c>
      <c r="R147" s="40">
        <v>741713.52</v>
      </c>
      <c r="S147" s="40">
        <v>30600</v>
      </c>
      <c r="T147" s="4">
        <f t="shared" si="84"/>
        <v>772313.52</v>
      </c>
      <c r="U147" s="4">
        <f t="shared" si="72"/>
        <v>5110564.42</v>
      </c>
      <c r="V147" s="5">
        <f t="shared" si="73"/>
        <v>0.42416809614249956</v>
      </c>
      <c r="W147" s="5">
        <f t="shared" si="74"/>
        <v>1.55821785623606</v>
      </c>
      <c r="X147" s="5">
        <f t="shared" si="75"/>
        <v>0.8244254319993773</v>
      </c>
      <c r="Y147" s="51"/>
      <c r="Z147" s="12">
        <f t="shared" si="76"/>
        <v>2.8068113843779368</v>
      </c>
      <c r="AA147" s="14">
        <v>158598.25436408978</v>
      </c>
      <c r="AB147" s="18">
        <f t="shared" si="88"/>
        <v>4451.55385891595</v>
      </c>
      <c r="AC147" s="19">
        <v>291.80853276119996</v>
      </c>
      <c r="AD147" s="18">
        <f t="shared" si="85"/>
        <v>4159.74532615475</v>
      </c>
      <c r="AE147" s="21"/>
      <c r="AF147" s="2">
        <f t="shared" si="69"/>
        <v>181877165.1183698</v>
      </c>
      <c r="AG147" s="5">
        <f t="shared" si="78"/>
        <v>0.8253322999745768</v>
      </c>
      <c r="AH147" s="5">
        <f t="shared" si="79"/>
        <v>1.5599318958779196</v>
      </c>
      <c r="AI147" s="5">
        <f t="shared" si="80"/>
        <v>0.4078101390668125</v>
      </c>
      <c r="AJ147" s="5">
        <f t="shared" si="81"/>
        <v>2.8098988769007525</v>
      </c>
      <c r="AL147" s="14">
        <v>4045.660181838103</v>
      </c>
      <c r="AM147" s="13">
        <f t="shared" si="82"/>
        <v>405.8936770778464</v>
      </c>
      <c r="AN147" s="29">
        <f t="shared" si="89"/>
        <v>0.10032816866329906</v>
      </c>
      <c r="AO147" s="71"/>
      <c r="AP147" s="93">
        <v>1716242.85</v>
      </c>
      <c r="AQ147" s="93">
        <v>2095578.69</v>
      </c>
      <c r="AR147" s="16">
        <f t="shared" si="86"/>
        <v>379335.83999999985</v>
      </c>
      <c r="AS147" s="73">
        <f t="shared" si="87"/>
        <v>0.22102690187463844</v>
      </c>
    </row>
    <row r="148" spans="1:45" ht="12.75">
      <c r="A148" s="1" t="s">
        <v>296</v>
      </c>
      <c r="B148" s="1" t="s">
        <v>297</v>
      </c>
      <c r="C148" s="2" t="s">
        <v>271</v>
      </c>
      <c r="D148" s="1"/>
      <c r="F148" s="67">
        <v>362039313</v>
      </c>
      <c r="G148" s="62">
        <v>90.99</v>
      </c>
      <c r="H148" s="10">
        <f t="shared" si="83"/>
        <v>0.9098999999999999</v>
      </c>
      <c r="I148" s="40">
        <v>3330229.76</v>
      </c>
      <c r="J148" s="40">
        <v>0</v>
      </c>
      <c r="K148" s="40">
        <v>0</v>
      </c>
      <c r="L148" s="40">
        <v>37399.36</v>
      </c>
      <c r="M148" s="48">
        <f t="shared" si="70"/>
        <v>3367629.1199999996</v>
      </c>
      <c r="N148" s="40">
        <v>3351402</v>
      </c>
      <c r="O148" s="40">
        <v>0</v>
      </c>
      <c r="P148" s="40">
        <v>0</v>
      </c>
      <c r="Q148" s="4">
        <f t="shared" si="71"/>
        <v>3351402</v>
      </c>
      <c r="R148" s="40">
        <v>5397000</v>
      </c>
      <c r="S148" s="40">
        <v>0</v>
      </c>
      <c r="T148" s="4">
        <f t="shared" si="84"/>
        <v>5397000</v>
      </c>
      <c r="U148" s="4">
        <f t="shared" si="72"/>
        <v>12116031.12</v>
      </c>
      <c r="V148" s="5">
        <f t="shared" si="73"/>
        <v>1.490722086305583</v>
      </c>
      <c r="W148" s="5">
        <f t="shared" si="74"/>
        <v>0.9257011268276272</v>
      </c>
      <c r="X148" s="5">
        <f t="shared" si="75"/>
        <v>0.9301832699036194</v>
      </c>
      <c r="Y148" s="51"/>
      <c r="Z148" s="12">
        <f t="shared" si="76"/>
        <v>3.34660648303683</v>
      </c>
      <c r="AA148" s="14">
        <v>69772.58855585831</v>
      </c>
      <c r="AB148" s="18">
        <f t="shared" si="88"/>
        <v>2335.0139719929675</v>
      </c>
      <c r="AC148" s="19">
        <v>224.1430534242</v>
      </c>
      <c r="AD148" s="18">
        <f t="shared" si="85"/>
        <v>2110.8709185687676</v>
      </c>
      <c r="AE148" s="21"/>
      <c r="AF148" s="2">
        <f t="shared" si="69"/>
        <v>397889122.98054737</v>
      </c>
      <c r="AG148" s="5">
        <f t="shared" si="78"/>
        <v>0.8463737572853033</v>
      </c>
      <c r="AH148" s="5">
        <f t="shared" si="79"/>
        <v>0.8422954553004578</v>
      </c>
      <c r="AI148" s="5">
        <f t="shared" si="80"/>
        <v>1.3564080263294498</v>
      </c>
      <c r="AJ148" s="5">
        <f t="shared" si="81"/>
        <v>3.0450772389152108</v>
      </c>
      <c r="AL148" s="14">
        <v>2196.8936433761164</v>
      </c>
      <c r="AM148" s="13">
        <f t="shared" si="82"/>
        <v>138.1203286168511</v>
      </c>
      <c r="AN148" s="29">
        <f t="shared" si="89"/>
        <v>0.0628707397981234</v>
      </c>
      <c r="AO148" s="71"/>
      <c r="AP148" s="93">
        <v>11873000</v>
      </c>
      <c r="AQ148" s="93">
        <v>15600000</v>
      </c>
      <c r="AR148" s="16">
        <f t="shared" si="86"/>
        <v>3727000</v>
      </c>
      <c r="AS148" s="73">
        <f t="shared" si="87"/>
        <v>0.31390549987366295</v>
      </c>
    </row>
    <row r="149" spans="1:45" ht="12.75">
      <c r="A149" s="1" t="s">
        <v>298</v>
      </c>
      <c r="B149" s="1" t="s">
        <v>299</v>
      </c>
      <c r="C149" s="2" t="s">
        <v>271</v>
      </c>
      <c r="D149" s="3" t="s">
        <v>54</v>
      </c>
      <c r="F149" s="67">
        <v>2310548316</v>
      </c>
      <c r="G149" s="62">
        <v>82.04</v>
      </c>
      <c r="H149" s="10">
        <f t="shared" si="83"/>
        <v>0.8204</v>
      </c>
      <c r="I149" s="40">
        <v>23155674.15</v>
      </c>
      <c r="J149" s="40">
        <v>1637252.91</v>
      </c>
      <c r="K149" s="40">
        <v>0</v>
      </c>
      <c r="L149" s="40">
        <v>259992.72</v>
      </c>
      <c r="M149" s="48">
        <f t="shared" si="70"/>
        <v>25052919.779999997</v>
      </c>
      <c r="N149" s="40">
        <v>30857423</v>
      </c>
      <c r="O149" s="40">
        <v>14243317.08</v>
      </c>
      <c r="P149" s="40">
        <v>0</v>
      </c>
      <c r="Q149" s="4">
        <f t="shared" si="71"/>
        <v>45100740.08</v>
      </c>
      <c r="R149" s="40">
        <v>18189850</v>
      </c>
      <c r="S149" s="40">
        <v>231055</v>
      </c>
      <c r="T149" s="4">
        <f t="shared" si="84"/>
        <v>18420905</v>
      </c>
      <c r="U149" s="4">
        <f t="shared" si="72"/>
        <v>88574564.86</v>
      </c>
      <c r="V149" s="5">
        <f t="shared" si="73"/>
        <v>0.7972525340604044</v>
      </c>
      <c r="W149" s="5">
        <f t="shared" si="74"/>
        <v>1.9519496635360556</v>
      </c>
      <c r="X149" s="5">
        <f t="shared" si="75"/>
        <v>1.08428460926415</v>
      </c>
      <c r="Y149" s="51"/>
      <c r="Z149" s="12">
        <f t="shared" si="76"/>
        <v>3.83348680686061</v>
      </c>
      <c r="AA149" s="14">
        <v>105630.72643292043</v>
      </c>
      <c r="AB149" s="18">
        <f t="shared" si="88"/>
        <v>4049.339961797028</v>
      </c>
      <c r="AC149" s="19">
        <v>264.18374326080004</v>
      </c>
      <c r="AD149" s="18">
        <f t="shared" si="85"/>
        <v>3785.156218536228</v>
      </c>
      <c r="AE149" s="21"/>
      <c r="AF149" s="2">
        <f t="shared" si="69"/>
        <v>2816368010.726475</v>
      </c>
      <c r="AG149" s="5">
        <f t="shared" si="78"/>
        <v>0.8895470934403087</v>
      </c>
      <c r="AH149" s="5">
        <f t="shared" si="79"/>
        <v>1.60137950396498</v>
      </c>
      <c r="AI149" s="5">
        <f t="shared" si="80"/>
        <v>0.6458619729638235</v>
      </c>
      <c r="AJ149" s="5">
        <f t="shared" si="81"/>
        <v>3.1449925763484448</v>
      </c>
      <c r="AL149" s="14">
        <v>3730.37307645748</v>
      </c>
      <c r="AM149" s="13">
        <f t="shared" si="82"/>
        <v>318.9668853395483</v>
      </c>
      <c r="AN149" s="29">
        <f t="shared" si="89"/>
        <v>0.0855053579902128</v>
      </c>
      <c r="AO149" s="71"/>
      <c r="AP149" s="93">
        <v>29009628</v>
      </c>
      <c r="AQ149" s="93">
        <v>29748680</v>
      </c>
      <c r="AR149" s="16">
        <f t="shared" si="86"/>
        <v>739052</v>
      </c>
      <c r="AS149" s="73">
        <f t="shared" si="87"/>
        <v>0.025476093661042466</v>
      </c>
    </row>
    <row r="150" spans="1:45" ht="12.75">
      <c r="A150" s="1" t="s">
        <v>300</v>
      </c>
      <c r="B150" s="1" t="s">
        <v>301</v>
      </c>
      <c r="C150" s="2" t="s">
        <v>271</v>
      </c>
      <c r="D150" s="1"/>
      <c r="F150" s="67">
        <v>675724452</v>
      </c>
      <c r="G150" s="62">
        <v>79.76</v>
      </c>
      <c r="H150" s="10">
        <f t="shared" si="83"/>
        <v>0.7976000000000001</v>
      </c>
      <c r="I150" s="40">
        <v>6764617.3</v>
      </c>
      <c r="J150" s="40">
        <v>478034.73</v>
      </c>
      <c r="K150" s="40">
        <v>0</v>
      </c>
      <c r="L150" s="40">
        <v>75911.03</v>
      </c>
      <c r="M150" s="48">
        <f t="shared" si="70"/>
        <v>7318563.06</v>
      </c>
      <c r="N150" s="40">
        <v>14458803</v>
      </c>
      <c r="O150" s="40">
        <v>0</v>
      </c>
      <c r="P150" s="40">
        <v>0</v>
      </c>
      <c r="Q150" s="4">
        <f t="shared" si="71"/>
        <v>14458803</v>
      </c>
      <c r="R150" s="40">
        <v>4176140</v>
      </c>
      <c r="S150" s="40">
        <v>0</v>
      </c>
      <c r="T150" s="4">
        <f t="shared" si="84"/>
        <v>4176140</v>
      </c>
      <c r="U150" s="4">
        <f t="shared" si="72"/>
        <v>25953506.06</v>
      </c>
      <c r="V150" s="5">
        <f t="shared" si="73"/>
        <v>0.6180241054825703</v>
      </c>
      <c r="W150" s="5">
        <f t="shared" si="74"/>
        <v>2.1397483777899455</v>
      </c>
      <c r="X150" s="5">
        <f t="shared" si="75"/>
        <v>1.0830691472446523</v>
      </c>
      <c r="Y150" s="51"/>
      <c r="Z150" s="12">
        <f t="shared" si="76"/>
        <v>3.840841630517168</v>
      </c>
      <c r="AA150" s="14">
        <v>117628.53508585965</v>
      </c>
      <c r="AB150" s="18">
        <f t="shared" si="88"/>
        <v>4517.925744945191</v>
      </c>
      <c r="AC150" s="19">
        <v>319.803127032375</v>
      </c>
      <c r="AD150" s="18">
        <f t="shared" si="85"/>
        <v>4198.122617912815</v>
      </c>
      <c r="AE150" s="21"/>
      <c r="AF150" s="2">
        <f t="shared" si="69"/>
        <v>847197156.4694082</v>
      </c>
      <c r="AG150" s="5">
        <f t="shared" si="78"/>
        <v>0.8638559518423347</v>
      </c>
      <c r="AH150" s="5">
        <f t="shared" si="79"/>
        <v>1.7066633061252607</v>
      </c>
      <c r="AI150" s="5">
        <f t="shared" si="80"/>
        <v>0.4929360265328981</v>
      </c>
      <c r="AJ150" s="5">
        <f t="shared" si="81"/>
        <v>3.0634552845004936</v>
      </c>
      <c r="AL150" s="14">
        <v>4084.962017900195</v>
      </c>
      <c r="AM150" s="13">
        <f t="shared" si="82"/>
        <v>432.9637270449957</v>
      </c>
      <c r="AN150" s="29">
        <f t="shared" si="89"/>
        <v>0.10598965795710222</v>
      </c>
      <c r="AO150" s="71"/>
      <c r="AP150" s="93">
        <v>8825000</v>
      </c>
      <c r="AQ150" s="93">
        <v>8994000</v>
      </c>
      <c r="AR150" s="16">
        <f t="shared" si="86"/>
        <v>169000</v>
      </c>
      <c r="AS150" s="73">
        <f t="shared" si="87"/>
        <v>0.01915014164305949</v>
      </c>
    </row>
    <row r="151" spans="1:45" ht="12.75">
      <c r="A151" s="1" t="s">
        <v>302</v>
      </c>
      <c r="B151" s="1" t="s">
        <v>303</v>
      </c>
      <c r="C151" s="2" t="s">
        <v>271</v>
      </c>
      <c r="D151" s="1"/>
      <c r="F151" s="67">
        <v>1008013448</v>
      </c>
      <c r="G151" s="62">
        <v>71.83</v>
      </c>
      <c r="H151" s="10">
        <f t="shared" si="83"/>
        <v>0.7182999999999999</v>
      </c>
      <c r="I151" s="40">
        <v>11524337.94</v>
      </c>
      <c r="J151" s="40">
        <v>0</v>
      </c>
      <c r="K151" s="40">
        <v>0</v>
      </c>
      <c r="L151" s="40">
        <v>129294.25</v>
      </c>
      <c r="M151" s="48">
        <f t="shared" si="70"/>
        <v>11653632.19</v>
      </c>
      <c r="N151" s="40">
        <v>23469217</v>
      </c>
      <c r="O151" s="40">
        <v>0</v>
      </c>
      <c r="P151" s="40">
        <v>0</v>
      </c>
      <c r="Q151" s="4">
        <f t="shared" si="71"/>
        <v>23469217</v>
      </c>
      <c r="R151" s="40">
        <v>5161000</v>
      </c>
      <c r="S151" s="40">
        <v>0</v>
      </c>
      <c r="T151" s="4">
        <f t="shared" si="84"/>
        <v>5161000</v>
      </c>
      <c r="U151" s="4">
        <f t="shared" si="72"/>
        <v>40283849.19</v>
      </c>
      <c r="V151" s="5">
        <f t="shared" si="73"/>
        <v>0.511997137561998</v>
      </c>
      <c r="W151" s="5">
        <f t="shared" si="74"/>
        <v>2.3282642752996288</v>
      </c>
      <c r="X151" s="5">
        <f t="shared" si="75"/>
        <v>1.156098880736361</v>
      </c>
      <c r="Y151" s="51"/>
      <c r="Z151" s="12">
        <f t="shared" si="76"/>
        <v>3.996360293597988</v>
      </c>
      <c r="AA151" s="14">
        <v>218619.89657719774</v>
      </c>
      <c r="AB151" s="18">
        <f t="shared" si="88"/>
        <v>8736.838740716117</v>
      </c>
      <c r="AC151" s="19">
        <v>318.22196460705</v>
      </c>
      <c r="AD151" s="18">
        <f t="shared" si="85"/>
        <v>8418.616776109067</v>
      </c>
      <c r="AE151" s="21"/>
      <c r="AF151" s="2">
        <f t="shared" si="69"/>
        <v>1403332100.7935405</v>
      </c>
      <c r="AG151" s="5">
        <f t="shared" si="78"/>
        <v>0.8304258260329279</v>
      </c>
      <c r="AH151" s="5">
        <f t="shared" si="79"/>
        <v>1.6723922289477233</v>
      </c>
      <c r="AI151" s="5">
        <f t="shared" si="80"/>
        <v>0.36776754391078315</v>
      </c>
      <c r="AJ151" s="5">
        <f t="shared" si="81"/>
        <v>2.8705855988914344</v>
      </c>
      <c r="AL151" s="14">
        <v>8162.490157652522</v>
      </c>
      <c r="AM151" s="13">
        <f t="shared" si="82"/>
        <v>574.3485830635955</v>
      </c>
      <c r="AN151" s="29">
        <f t="shared" si="89"/>
        <v>0.07036438292365113</v>
      </c>
      <c r="AO151" s="71"/>
      <c r="AP151" s="93">
        <v>10122000</v>
      </c>
      <c r="AQ151" s="93">
        <v>10736000</v>
      </c>
      <c r="AR151" s="16">
        <f t="shared" si="86"/>
        <v>614000</v>
      </c>
      <c r="AS151" s="73">
        <f t="shared" si="87"/>
        <v>0.060659948626753606</v>
      </c>
    </row>
    <row r="152" spans="1:45" ht="12.75">
      <c r="A152" s="1" t="s">
        <v>304</v>
      </c>
      <c r="B152" s="1" t="s">
        <v>305</v>
      </c>
      <c r="C152" s="2" t="s">
        <v>271</v>
      </c>
      <c r="D152" s="1"/>
      <c r="F152" s="67">
        <v>398463180</v>
      </c>
      <c r="G152" s="62">
        <v>78.72</v>
      </c>
      <c r="H152" s="10">
        <f t="shared" si="83"/>
        <v>0.7872</v>
      </c>
      <c r="I152" s="40">
        <v>4152518.8</v>
      </c>
      <c r="J152" s="40">
        <v>0</v>
      </c>
      <c r="K152" s="40">
        <v>0</v>
      </c>
      <c r="L152" s="40">
        <v>46596.9</v>
      </c>
      <c r="M152" s="48">
        <f t="shared" si="70"/>
        <v>4199115.7</v>
      </c>
      <c r="N152" s="40">
        <v>9336239</v>
      </c>
      <c r="O152" s="40">
        <v>0</v>
      </c>
      <c r="P152" s="40">
        <v>0</v>
      </c>
      <c r="Q152" s="4">
        <f t="shared" si="71"/>
        <v>9336239</v>
      </c>
      <c r="R152" s="40">
        <v>3321330.75</v>
      </c>
      <c r="S152" s="40">
        <v>0</v>
      </c>
      <c r="T152" s="4">
        <f t="shared" si="84"/>
        <v>3321330.75</v>
      </c>
      <c r="U152" s="4">
        <f t="shared" si="72"/>
        <v>16856685.45</v>
      </c>
      <c r="V152" s="5">
        <f t="shared" si="73"/>
        <v>0.8335351713049121</v>
      </c>
      <c r="W152" s="5">
        <f t="shared" si="74"/>
        <v>2.343061911015216</v>
      </c>
      <c r="X152" s="5">
        <f t="shared" si="75"/>
        <v>1.053827784037662</v>
      </c>
      <c r="Y152" s="51"/>
      <c r="Z152" s="12">
        <f t="shared" si="76"/>
        <v>4.230424866357789</v>
      </c>
      <c r="AA152" s="14">
        <v>137171.48546395858</v>
      </c>
      <c r="AB152" s="18">
        <f t="shared" si="88"/>
        <v>5802.936630619664</v>
      </c>
      <c r="AC152" s="19">
        <v>293.89461191685</v>
      </c>
      <c r="AD152" s="18">
        <f t="shared" si="85"/>
        <v>5509.042018702814</v>
      </c>
      <c r="AE152" s="21"/>
      <c r="AF152" s="2">
        <f t="shared" si="69"/>
        <v>506177820.1219512</v>
      </c>
      <c r="AG152" s="5">
        <f t="shared" si="78"/>
        <v>0.8295732315944475</v>
      </c>
      <c r="AH152" s="5">
        <f t="shared" si="79"/>
        <v>1.844458336351178</v>
      </c>
      <c r="AI152" s="5">
        <f t="shared" si="80"/>
        <v>0.6561588868512267</v>
      </c>
      <c r="AJ152" s="5">
        <f t="shared" si="81"/>
        <v>3.3301904547968517</v>
      </c>
      <c r="AL152" s="14">
        <v>5428.640961045654</v>
      </c>
      <c r="AM152" s="13">
        <f t="shared" si="82"/>
        <v>374.2956695740104</v>
      </c>
      <c r="AN152" s="29">
        <f t="shared" si="89"/>
        <v>0.06894831915756579</v>
      </c>
      <c r="AO152" s="71"/>
      <c r="AP152" s="93">
        <v>5267706.98</v>
      </c>
      <c r="AQ152" s="93">
        <v>5706300</v>
      </c>
      <c r="AR152" s="16">
        <f t="shared" si="86"/>
        <v>438593.01999999955</v>
      </c>
      <c r="AS152" s="73">
        <f t="shared" si="87"/>
        <v>0.08326070938744576</v>
      </c>
    </row>
    <row r="153" spans="1:45" ht="12.75">
      <c r="A153" s="1" t="s">
        <v>306</v>
      </c>
      <c r="B153" s="1" t="s">
        <v>307</v>
      </c>
      <c r="C153" s="2" t="s">
        <v>271</v>
      </c>
      <c r="D153" s="1"/>
      <c r="F153" s="67">
        <v>23468965</v>
      </c>
      <c r="G153" s="62">
        <v>82.05</v>
      </c>
      <c r="H153" s="10">
        <f t="shared" si="83"/>
        <v>0.8205</v>
      </c>
      <c r="I153" s="40">
        <v>234195.14</v>
      </c>
      <c r="J153" s="40">
        <v>16562.29</v>
      </c>
      <c r="K153" s="40">
        <v>0</v>
      </c>
      <c r="L153" s="40">
        <v>2630.06</v>
      </c>
      <c r="M153" s="48">
        <f t="shared" si="70"/>
        <v>253387.49000000002</v>
      </c>
      <c r="N153" s="40">
        <v>818634</v>
      </c>
      <c r="O153" s="40">
        <v>0</v>
      </c>
      <c r="P153" s="40">
        <v>0</v>
      </c>
      <c r="Q153" s="4">
        <f t="shared" si="71"/>
        <v>818634</v>
      </c>
      <c r="R153" s="40">
        <v>234000</v>
      </c>
      <c r="S153" s="40">
        <v>0</v>
      </c>
      <c r="T153" s="4">
        <f t="shared" si="84"/>
        <v>234000</v>
      </c>
      <c r="U153" s="4">
        <f t="shared" si="72"/>
        <v>1306021.49</v>
      </c>
      <c r="V153" s="5">
        <f t="shared" si="73"/>
        <v>0.9970614383719094</v>
      </c>
      <c r="W153" s="5">
        <f t="shared" si="74"/>
        <v>3.4881555279493575</v>
      </c>
      <c r="X153" s="5">
        <f t="shared" si="75"/>
        <v>1.0796704924993497</v>
      </c>
      <c r="Y153" s="69">
        <v>0.144</v>
      </c>
      <c r="Z153" s="12">
        <f t="shared" si="76"/>
        <v>5.4208874588206175</v>
      </c>
      <c r="AA153" s="14">
        <v>93302.36220472441</v>
      </c>
      <c r="AB153" s="18">
        <f t="shared" si="88"/>
        <v>5057.816051539293</v>
      </c>
      <c r="AC153" s="19">
        <v>404.61166279687507</v>
      </c>
      <c r="AD153" s="18">
        <f t="shared" si="85"/>
        <v>4653.204388742418</v>
      </c>
      <c r="AE153" s="21"/>
      <c r="AF153" s="2">
        <f t="shared" si="69"/>
        <v>28603248.019500304</v>
      </c>
      <c r="AG153" s="5">
        <f t="shared" si="78"/>
        <v>0.8858696390957165</v>
      </c>
      <c r="AH153" s="5">
        <f t="shared" si="79"/>
        <v>2.862031610682448</v>
      </c>
      <c r="AI153" s="5">
        <f t="shared" si="80"/>
        <v>0.8180889101841518</v>
      </c>
      <c r="AJ153" s="5">
        <f t="shared" si="81"/>
        <v>4.565990159962316</v>
      </c>
      <c r="AL153" s="14">
        <v>4721.035642722357</v>
      </c>
      <c r="AM153" s="13">
        <f t="shared" si="82"/>
        <v>336.78040881693596</v>
      </c>
      <c r="AN153" s="29">
        <f t="shared" si="89"/>
        <v>0.07133612925293094</v>
      </c>
      <c r="AO153" s="71"/>
      <c r="AP153" s="93">
        <v>627600</v>
      </c>
      <c r="AQ153" s="93">
        <v>687489</v>
      </c>
      <c r="AR153" s="16">
        <f t="shared" si="86"/>
        <v>59889</v>
      </c>
      <c r="AS153" s="73">
        <f t="shared" si="87"/>
        <v>0.09542543021032505</v>
      </c>
    </row>
    <row r="154" spans="1:45" ht="12.75">
      <c r="A154" s="1" t="s">
        <v>308</v>
      </c>
      <c r="B154" s="1" t="s">
        <v>309</v>
      </c>
      <c r="C154" s="2" t="s">
        <v>271</v>
      </c>
      <c r="D154" s="1"/>
      <c r="F154" s="67">
        <v>85853385</v>
      </c>
      <c r="G154" s="62">
        <v>83.71</v>
      </c>
      <c r="H154" s="10">
        <f t="shared" si="83"/>
        <v>0.8371</v>
      </c>
      <c r="I154" s="40">
        <v>840218.77</v>
      </c>
      <c r="J154" s="40">
        <v>59482.42</v>
      </c>
      <c r="K154" s="40">
        <v>0</v>
      </c>
      <c r="L154" s="40">
        <v>9445.7</v>
      </c>
      <c r="M154" s="48">
        <f t="shared" si="70"/>
        <v>909146.89</v>
      </c>
      <c r="N154" s="40">
        <v>1706138</v>
      </c>
      <c r="O154" s="40">
        <v>0</v>
      </c>
      <c r="P154" s="40">
        <v>0</v>
      </c>
      <c r="Q154" s="4">
        <f t="shared" si="71"/>
        <v>1706138</v>
      </c>
      <c r="R154" s="40">
        <v>745200</v>
      </c>
      <c r="S154" s="40">
        <v>0</v>
      </c>
      <c r="T154" s="4">
        <f aca="true" t="shared" si="90" ref="T154:T172">R154+S154</f>
        <v>745200</v>
      </c>
      <c r="U154" s="4">
        <f t="shared" si="72"/>
        <v>3360484.89</v>
      </c>
      <c r="V154" s="5">
        <f t="shared" si="73"/>
        <v>0.8679914018532874</v>
      </c>
      <c r="W154" s="5">
        <f t="shared" si="74"/>
        <v>1.9872693429618413</v>
      </c>
      <c r="X154" s="5">
        <f t="shared" si="75"/>
        <v>1.0589528764649174</v>
      </c>
      <c r="Y154" s="51"/>
      <c r="Z154" s="12">
        <f t="shared" si="76"/>
        <v>3.9142136212800467</v>
      </c>
      <c r="AA154" s="14">
        <v>106875.5942947702</v>
      </c>
      <c r="AB154" s="18">
        <f t="shared" si="88"/>
        <v>4183.339069709895</v>
      </c>
      <c r="AC154" s="19">
        <v>323.34817535212505</v>
      </c>
      <c r="AD154" s="18">
        <f t="shared" si="85"/>
        <v>3859.99089435777</v>
      </c>
      <c r="AE154" s="21"/>
      <c r="AF154" s="2">
        <f aca="true" t="shared" si="91" ref="AF154:AF185">F154/H154</f>
        <v>102560488.59156613</v>
      </c>
      <c r="AG154" s="5">
        <f t="shared" si="78"/>
        <v>0.8864494528887823</v>
      </c>
      <c r="AH154" s="5">
        <f t="shared" si="79"/>
        <v>1.6635431669933574</v>
      </c>
      <c r="AI154" s="5">
        <f t="shared" si="80"/>
        <v>0.7265956024913869</v>
      </c>
      <c r="AJ154" s="5">
        <f t="shared" si="81"/>
        <v>3.276588222373526</v>
      </c>
      <c r="AL154" s="14">
        <v>3766.135560836509</v>
      </c>
      <c r="AM154" s="13">
        <f t="shared" si="82"/>
        <v>417.203508873386</v>
      </c>
      <c r="AN154" s="29">
        <f t="shared" si="89"/>
        <v>0.11077761332115181</v>
      </c>
      <c r="AO154" s="71"/>
      <c r="AP154" s="93">
        <v>1775000</v>
      </c>
      <c r="AQ154" s="93">
        <v>1739960</v>
      </c>
      <c r="AR154" s="16">
        <f t="shared" si="86"/>
        <v>-35040</v>
      </c>
      <c r="AS154" s="73">
        <f t="shared" si="87"/>
        <v>-0.019740845070422536</v>
      </c>
    </row>
    <row r="155" spans="1:45" ht="12.75">
      <c r="A155" s="1" t="s">
        <v>310</v>
      </c>
      <c r="B155" s="1" t="s">
        <v>311</v>
      </c>
      <c r="C155" s="2" t="s">
        <v>271</v>
      </c>
      <c r="D155" s="3" t="s">
        <v>54</v>
      </c>
      <c r="F155" s="67">
        <v>138814911</v>
      </c>
      <c r="G155" s="62">
        <v>95.23</v>
      </c>
      <c r="H155" s="10">
        <f t="shared" si="83"/>
        <v>0.9523</v>
      </c>
      <c r="I155" s="40">
        <v>1237996.74</v>
      </c>
      <c r="J155" s="40">
        <v>87463.03</v>
      </c>
      <c r="K155" s="40">
        <v>0</v>
      </c>
      <c r="L155" s="40">
        <v>13888.97</v>
      </c>
      <c r="M155" s="48">
        <f t="shared" si="70"/>
        <v>1339348.74</v>
      </c>
      <c r="N155" s="40">
        <v>2401820</v>
      </c>
      <c r="O155" s="40">
        <v>0</v>
      </c>
      <c r="P155" s="40">
        <v>0</v>
      </c>
      <c r="Q155" s="4">
        <f t="shared" si="71"/>
        <v>2401820</v>
      </c>
      <c r="R155" s="40">
        <v>915875.93</v>
      </c>
      <c r="S155" s="40">
        <v>0</v>
      </c>
      <c r="T155" s="4">
        <f t="shared" si="90"/>
        <v>915875.93</v>
      </c>
      <c r="U155" s="4">
        <f t="shared" si="72"/>
        <v>4657044.67</v>
      </c>
      <c r="V155" s="5">
        <f t="shared" si="73"/>
        <v>0.6597820964636861</v>
      </c>
      <c r="W155" s="5">
        <f t="shared" si="74"/>
        <v>1.7302319921524856</v>
      </c>
      <c r="X155" s="5">
        <f t="shared" si="75"/>
        <v>0.9648450086172659</v>
      </c>
      <c r="Y155" s="51"/>
      <c r="Z155" s="12">
        <f t="shared" si="76"/>
        <v>3.3548590972334376</v>
      </c>
      <c r="AA155" s="14">
        <v>87564.27783902978</v>
      </c>
      <c r="AB155" s="18">
        <f t="shared" si="88"/>
        <v>2937.658141009453</v>
      </c>
      <c r="AC155" s="19">
        <v>362.56399973820004</v>
      </c>
      <c r="AD155" s="18">
        <f t="shared" si="85"/>
        <v>2575.094141271253</v>
      </c>
      <c r="AE155" s="21"/>
      <c r="AF155" s="2">
        <f t="shared" si="91"/>
        <v>145768046.8339809</v>
      </c>
      <c r="AG155" s="5">
        <f t="shared" si="78"/>
        <v>0.9188219017062222</v>
      </c>
      <c r="AH155" s="5">
        <f t="shared" si="79"/>
        <v>1.6476999261268122</v>
      </c>
      <c r="AI155" s="5">
        <f t="shared" si="80"/>
        <v>0.6283104904623683</v>
      </c>
      <c r="AJ155" s="5">
        <f t="shared" si="81"/>
        <v>3.194832318295403</v>
      </c>
      <c r="AL155" s="14">
        <v>2909.0688692134318</v>
      </c>
      <c r="AM155" s="13">
        <f t="shared" si="82"/>
        <v>28.58927179602142</v>
      </c>
      <c r="AN155" s="29">
        <f t="shared" si="89"/>
        <v>0.009827636636100515</v>
      </c>
      <c r="AO155" s="71"/>
      <c r="AP155" s="93">
        <v>3070899.49</v>
      </c>
      <c r="AQ155" s="93">
        <v>3173375.93</v>
      </c>
      <c r="AR155" s="16">
        <f t="shared" si="86"/>
        <v>102476.43999999994</v>
      </c>
      <c r="AS155" s="73">
        <f t="shared" si="87"/>
        <v>0.033370170640133826</v>
      </c>
    </row>
    <row r="156" spans="1:45" ht="12.75">
      <c r="A156" s="1" t="s">
        <v>312</v>
      </c>
      <c r="B156" s="1" t="s">
        <v>313</v>
      </c>
      <c r="C156" s="2" t="s">
        <v>271</v>
      </c>
      <c r="D156" s="1"/>
      <c r="F156" s="67">
        <v>429361012</v>
      </c>
      <c r="G156" s="62">
        <v>90.59</v>
      </c>
      <c r="H156" s="10">
        <f t="shared" si="83"/>
        <v>0.9059</v>
      </c>
      <c r="I156" s="40">
        <v>3920289.39</v>
      </c>
      <c r="J156" s="40">
        <v>277178.25</v>
      </c>
      <c r="K156" s="40">
        <v>0</v>
      </c>
      <c r="L156" s="40">
        <v>44015.39</v>
      </c>
      <c r="M156" s="48">
        <f t="shared" si="70"/>
        <v>4241483.03</v>
      </c>
      <c r="N156" s="40">
        <v>10699334</v>
      </c>
      <c r="O156" s="40">
        <v>0</v>
      </c>
      <c r="P156" s="40">
        <v>0</v>
      </c>
      <c r="Q156" s="4">
        <f t="shared" si="71"/>
        <v>10699334</v>
      </c>
      <c r="R156" s="40">
        <v>4502670.62</v>
      </c>
      <c r="S156" s="40">
        <v>0</v>
      </c>
      <c r="T156" s="4">
        <f t="shared" si="90"/>
        <v>4502670.62</v>
      </c>
      <c r="U156" s="4">
        <f t="shared" si="72"/>
        <v>19443487.650000002</v>
      </c>
      <c r="V156" s="5">
        <f t="shared" si="73"/>
        <v>1.0486910767762025</v>
      </c>
      <c r="W156" s="5">
        <f t="shared" si="74"/>
        <v>2.491920249153875</v>
      </c>
      <c r="X156" s="5">
        <f t="shared" si="75"/>
        <v>0.9878593797426583</v>
      </c>
      <c r="Y156" s="51"/>
      <c r="Z156" s="12">
        <f t="shared" si="76"/>
        <v>4.528470705672737</v>
      </c>
      <c r="AA156" s="14">
        <v>69617.68791863062</v>
      </c>
      <c r="AB156" s="18">
        <f t="shared" si="88"/>
        <v>3152.6166033618556</v>
      </c>
      <c r="AC156" s="19">
        <v>355.5265528881</v>
      </c>
      <c r="AD156" s="18">
        <f t="shared" si="85"/>
        <v>2797.0900504737556</v>
      </c>
      <c r="AE156" s="21"/>
      <c r="AF156" s="2">
        <f t="shared" si="91"/>
        <v>473960715.3107407</v>
      </c>
      <c r="AG156" s="5">
        <f t="shared" si="78"/>
        <v>0.8949018121088741</v>
      </c>
      <c r="AH156" s="5">
        <f t="shared" si="79"/>
        <v>2.2574305537084958</v>
      </c>
      <c r="AI156" s="5">
        <f t="shared" si="80"/>
        <v>0.9500092464515618</v>
      </c>
      <c r="AJ156" s="5">
        <f t="shared" si="81"/>
        <v>4.102341612268932</v>
      </c>
      <c r="AL156" s="14">
        <v>2924.8170888751843</v>
      </c>
      <c r="AM156" s="13">
        <f t="shared" si="82"/>
        <v>227.79951448667134</v>
      </c>
      <c r="AN156" s="29">
        <f t="shared" si="89"/>
        <v>0.07788504633439408</v>
      </c>
      <c r="AO156" s="71"/>
      <c r="AP156" s="93">
        <v>10203332.86</v>
      </c>
      <c r="AQ156" s="93">
        <v>10437983</v>
      </c>
      <c r="AR156" s="16">
        <f t="shared" si="86"/>
        <v>234650.1400000006</v>
      </c>
      <c r="AS156" s="73">
        <f t="shared" si="87"/>
        <v>0.022997401262865456</v>
      </c>
    </row>
    <row r="157" spans="1:45" ht="12.75">
      <c r="A157" s="1" t="s">
        <v>314</v>
      </c>
      <c r="B157" s="1" t="s">
        <v>315</v>
      </c>
      <c r="C157" s="2" t="s">
        <v>271</v>
      </c>
      <c r="D157" s="1"/>
      <c r="F157" s="67">
        <v>159072143</v>
      </c>
      <c r="G157" s="62">
        <v>90.93</v>
      </c>
      <c r="H157" s="10">
        <f t="shared" si="83"/>
        <v>0.9093000000000001</v>
      </c>
      <c r="I157" s="40">
        <v>1457047.96</v>
      </c>
      <c r="J157" s="40">
        <v>102972.73</v>
      </c>
      <c r="K157" s="40">
        <v>0</v>
      </c>
      <c r="L157" s="40">
        <v>16351.88</v>
      </c>
      <c r="M157" s="48">
        <f t="shared" si="70"/>
        <v>1576372.5699999998</v>
      </c>
      <c r="N157" s="40">
        <v>2171077.5</v>
      </c>
      <c r="O157" s="40">
        <v>1509574.4</v>
      </c>
      <c r="P157" s="40">
        <v>0</v>
      </c>
      <c r="Q157" s="4">
        <f t="shared" si="71"/>
        <v>3680651.9</v>
      </c>
      <c r="R157" s="40">
        <v>1671478.79</v>
      </c>
      <c r="S157" s="40">
        <v>0</v>
      </c>
      <c r="T157" s="4">
        <f t="shared" si="90"/>
        <v>1671478.79</v>
      </c>
      <c r="U157" s="4">
        <f t="shared" si="72"/>
        <v>6928503.26</v>
      </c>
      <c r="V157" s="5">
        <f t="shared" si="73"/>
        <v>1.0507677576205157</v>
      </c>
      <c r="W157" s="5">
        <f t="shared" si="74"/>
        <v>2.3138255577533773</v>
      </c>
      <c r="X157" s="5">
        <f t="shared" si="75"/>
        <v>0.9909796525467063</v>
      </c>
      <c r="Y157" s="51"/>
      <c r="Z157" s="12">
        <f t="shared" si="76"/>
        <v>4.355572967920599</v>
      </c>
      <c r="AA157" s="14">
        <v>89728.21782178218</v>
      </c>
      <c r="AB157" s="18">
        <f t="shared" si="88"/>
        <v>3908.178000042458</v>
      </c>
      <c r="AC157" s="19">
        <v>390.85521782287503</v>
      </c>
      <c r="AD157" s="18">
        <f t="shared" si="85"/>
        <v>3517.3227822195827</v>
      </c>
      <c r="AE157" s="21"/>
      <c r="AF157" s="2">
        <f t="shared" si="91"/>
        <v>174939121.3021005</v>
      </c>
      <c r="AG157" s="5">
        <f t="shared" si="78"/>
        <v>0.9010977980607201</v>
      </c>
      <c r="AH157" s="5">
        <f t="shared" si="79"/>
        <v>2.103961579665146</v>
      </c>
      <c r="AI157" s="5">
        <f t="shared" si="80"/>
        <v>0.9554631220043349</v>
      </c>
      <c r="AJ157" s="5">
        <f t="shared" si="81"/>
        <v>3.9605224997302013</v>
      </c>
      <c r="AL157" s="14">
        <v>3727.5530227103195</v>
      </c>
      <c r="AM157" s="13">
        <f t="shared" si="82"/>
        <v>180.62497733213831</v>
      </c>
      <c r="AN157" s="29">
        <f t="shared" si="89"/>
        <v>0.04845671576813819</v>
      </c>
      <c r="AO157" s="71"/>
      <c r="AP157" s="93">
        <v>3047088.15</v>
      </c>
      <c r="AQ157" s="93">
        <v>3133592.33</v>
      </c>
      <c r="AR157" s="16">
        <f t="shared" si="86"/>
        <v>86504.18000000017</v>
      </c>
      <c r="AS157" s="73">
        <f t="shared" si="87"/>
        <v>0.028389129471032917</v>
      </c>
    </row>
    <row r="158" spans="1:45" ht="12.75">
      <c r="A158" s="1" t="s">
        <v>316</v>
      </c>
      <c r="B158" s="1" t="s">
        <v>317</v>
      </c>
      <c r="C158" s="2" t="s">
        <v>271</v>
      </c>
      <c r="D158" s="1"/>
      <c r="F158" s="67">
        <v>163571570</v>
      </c>
      <c r="G158" s="62">
        <v>90.27</v>
      </c>
      <c r="H158" s="10">
        <f t="shared" si="83"/>
        <v>0.9027</v>
      </c>
      <c r="I158" s="40">
        <v>1502657.39</v>
      </c>
      <c r="J158" s="40">
        <v>106195.2</v>
      </c>
      <c r="K158" s="40">
        <v>0</v>
      </c>
      <c r="L158" s="40">
        <v>16863.6</v>
      </c>
      <c r="M158" s="48">
        <f t="shared" si="70"/>
        <v>1625716.19</v>
      </c>
      <c r="N158" s="40">
        <v>3658482.5</v>
      </c>
      <c r="O158" s="40">
        <v>0</v>
      </c>
      <c r="P158" s="40">
        <v>0</v>
      </c>
      <c r="Q158" s="4">
        <f t="shared" si="71"/>
        <v>3658482.5</v>
      </c>
      <c r="R158" s="40">
        <v>1536645.77</v>
      </c>
      <c r="S158" s="40">
        <v>0</v>
      </c>
      <c r="T158" s="4">
        <f t="shared" si="90"/>
        <v>1536645.77</v>
      </c>
      <c r="U158" s="4">
        <f t="shared" si="72"/>
        <v>6820844.459999999</v>
      </c>
      <c r="V158" s="5">
        <f t="shared" si="73"/>
        <v>0.9394332829354148</v>
      </c>
      <c r="W158" s="5">
        <f t="shared" si="74"/>
        <v>2.236624922044827</v>
      </c>
      <c r="X158" s="5">
        <f t="shared" si="75"/>
        <v>0.9938867677310916</v>
      </c>
      <c r="Y158" s="51"/>
      <c r="Z158" s="12">
        <f t="shared" si="76"/>
        <v>4.169944972711333</v>
      </c>
      <c r="AA158" s="14">
        <v>121498.37360594796</v>
      </c>
      <c r="AB158" s="18">
        <f t="shared" si="88"/>
        <v>5066.415322107259</v>
      </c>
      <c r="AC158" s="19">
        <v>321.0575157648001</v>
      </c>
      <c r="AD158" s="18">
        <f t="shared" si="85"/>
        <v>4745.357806342459</v>
      </c>
      <c r="AE158" s="21"/>
      <c r="AF158" s="2">
        <f t="shared" si="91"/>
        <v>181202581.14545253</v>
      </c>
      <c r="AG158" s="5">
        <f t="shared" si="78"/>
        <v>0.8971815852308564</v>
      </c>
      <c r="AH158" s="5">
        <f t="shared" si="79"/>
        <v>2.0190013171298657</v>
      </c>
      <c r="AI158" s="5">
        <f t="shared" si="80"/>
        <v>0.8480264245057989</v>
      </c>
      <c r="AJ158" s="5">
        <f t="shared" si="81"/>
        <v>3.76420932686652</v>
      </c>
      <c r="AL158" s="14">
        <v>4876.192778984682</v>
      </c>
      <c r="AM158" s="13">
        <f t="shared" si="82"/>
        <v>190.222543122577</v>
      </c>
      <c r="AN158" s="29">
        <f t="shared" si="89"/>
        <v>0.03901046405351206</v>
      </c>
      <c r="AO158" s="71"/>
      <c r="AP158" s="93">
        <v>3551055</v>
      </c>
      <c r="AQ158" s="93">
        <v>3667422.88</v>
      </c>
      <c r="AR158" s="16">
        <f t="shared" si="86"/>
        <v>116367.87999999989</v>
      </c>
      <c r="AS158" s="73">
        <f t="shared" si="87"/>
        <v>0.032769945832998894</v>
      </c>
    </row>
    <row r="159" spans="1:45" ht="12.75">
      <c r="A159" s="1" t="s">
        <v>318</v>
      </c>
      <c r="B159" s="1" t="s">
        <v>319</v>
      </c>
      <c r="C159" s="2" t="s">
        <v>271</v>
      </c>
      <c r="D159" s="1"/>
      <c r="F159" s="67">
        <v>170304176</v>
      </c>
      <c r="G159" s="62">
        <v>89.37</v>
      </c>
      <c r="H159" s="10">
        <f t="shared" si="83"/>
        <v>0.8937</v>
      </c>
      <c r="I159" s="40">
        <v>1566259.5</v>
      </c>
      <c r="J159" s="40">
        <v>110654.42</v>
      </c>
      <c r="K159" s="40">
        <v>0</v>
      </c>
      <c r="L159" s="40">
        <v>17571.72</v>
      </c>
      <c r="M159" s="48">
        <f t="shared" si="70"/>
        <v>1694485.64</v>
      </c>
      <c r="N159" s="40">
        <v>2735969</v>
      </c>
      <c r="O159" s="40">
        <v>0</v>
      </c>
      <c r="P159" s="40">
        <v>0</v>
      </c>
      <c r="Q159" s="4">
        <f t="shared" si="71"/>
        <v>2735969</v>
      </c>
      <c r="R159" s="40">
        <v>2126592.86</v>
      </c>
      <c r="S159" s="40">
        <v>0</v>
      </c>
      <c r="T159" s="4">
        <f t="shared" si="90"/>
        <v>2126592.86</v>
      </c>
      <c r="U159" s="4">
        <f t="shared" si="72"/>
        <v>6557047.5</v>
      </c>
      <c r="V159" s="5">
        <f t="shared" si="73"/>
        <v>1.248702709439139</v>
      </c>
      <c r="W159" s="5">
        <f t="shared" si="74"/>
        <v>1.6065190321580842</v>
      </c>
      <c r="X159" s="5">
        <f t="shared" si="75"/>
        <v>0.9949759775708611</v>
      </c>
      <c r="Y159" s="51"/>
      <c r="Z159" s="12">
        <f t="shared" si="76"/>
        <v>3.8501977191680843</v>
      </c>
      <c r="AA159" s="14">
        <v>91262.833545108</v>
      </c>
      <c r="AB159" s="18">
        <f t="shared" si="88"/>
        <v>3513.7995356019137</v>
      </c>
      <c r="AC159" s="19">
        <v>283.1787485304751</v>
      </c>
      <c r="AD159" s="18">
        <f t="shared" si="85"/>
        <v>3230.620787071439</v>
      </c>
      <c r="AE159" s="21"/>
      <c r="AF159" s="2">
        <f t="shared" si="91"/>
        <v>190560787.73637685</v>
      </c>
      <c r="AG159" s="5">
        <f t="shared" si="78"/>
        <v>0.8892100311550787</v>
      </c>
      <c r="AH159" s="5">
        <f t="shared" si="79"/>
        <v>1.4357460590396798</v>
      </c>
      <c r="AI159" s="5">
        <f t="shared" si="80"/>
        <v>1.1159656114257586</v>
      </c>
      <c r="AJ159" s="5">
        <f t="shared" si="81"/>
        <v>3.4409217016205167</v>
      </c>
      <c r="AL159" s="14">
        <v>3412.3171947551928</v>
      </c>
      <c r="AM159" s="13">
        <f t="shared" si="82"/>
        <v>101.48234084672094</v>
      </c>
      <c r="AN159" s="29">
        <f t="shared" si="89"/>
        <v>0.029740008051625903</v>
      </c>
      <c r="AO159" s="71"/>
      <c r="AP159" s="93">
        <v>3644201.28</v>
      </c>
      <c r="AQ159" s="93">
        <v>3818943.07</v>
      </c>
      <c r="AR159" s="16">
        <f t="shared" si="86"/>
        <v>174741.79000000004</v>
      </c>
      <c r="AS159" s="73">
        <f t="shared" si="87"/>
        <v>0.04795064173842781</v>
      </c>
    </row>
    <row r="160" spans="1:45" ht="12.75">
      <c r="A160" s="1" t="s">
        <v>320</v>
      </c>
      <c r="B160" s="1" t="s">
        <v>321</v>
      </c>
      <c r="C160" s="2" t="s">
        <v>271</v>
      </c>
      <c r="D160" s="1"/>
      <c r="F160" s="67">
        <v>158738463</v>
      </c>
      <c r="G160" s="62">
        <v>87.95</v>
      </c>
      <c r="H160" s="10">
        <f t="shared" si="83"/>
        <v>0.8795000000000001</v>
      </c>
      <c r="I160" s="40">
        <v>1472833.01</v>
      </c>
      <c r="J160" s="40">
        <v>104091.46</v>
      </c>
      <c r="K160" s="40">
        <v>0</v>
      </c>
      <c r="L160" s="40">
        <v>16529.53</v>
      </c>
      <c r="M160" s="48">
        <f t="shared" si="70"/>
        <v>1593454</v>
      </c>
      <c r="N160" s="40">
        <v>2672690</v>
      </c>
      <c r="O160" s="40">
        <v>0</v>
      </c>
      <c r="P160" s="40">
        <v>0</v>
      </c>
      <c r="Q160" s="4">
        <f t="shared" si="71"/>
        <v>2672690</v>
      </c>
      <c r="R160" s="40">
        <v>1767620</v>
      </c>
      <c r="S160" s="40">
        <v>0</v>
      </c>
      <c r="T160" s="4">
        <f t="shared" si="90"/>
        <v>1767620</v>
      </c>
      <c r="U160" s="4">
        <f t="shared" si="72"/>
        <v>6033764</v>
      </c>
      <c r="V160" s="5">
        <f t="shared" si="73"/>
        <v>1.1135423429165998</v>
      </c>
      <c r="W160" s="5">
        <f t="shared" si="74"/>
        <v>1.6837066136894623</v>
      </c>
      <c r="X160" s="5">
        <f t="shared" si="75"/>
        <v>1.0038235030661724</v>
      </c>
      <c r="Y160" s="51"/>
      <c r="Z160" s="12">
        <f t="shared" si="76"/>
        <v>3.801072459672235</v>
      </c>
      <c r="AA160" s="14">
        <v>99349.3263473054</v>
      </c>
      <c r="AB160" s="18">
        <f t="shared" si="88"/>
        <v>3776.339882657317</v>
      </c>
      <c r="AC160" s="19">
        <v>269.25417297900003</v>
      </c>
      <c r="AD160" s="18">
        <f t="shared" si="85"/>
        <v>3507.085709678317</v>
      </c>
      <c r="AE160" s="21"/>
      <c r="AF160" s="2">
        <f t="shared" si="91"/>
        <v>180487166.57191584</v>
      </c>
      <c r="AG160" s="5">
        <f t="shared" si="78"/>
        <v>0.8828627709466987</v>
      </c>
      <c r="AH160" s="5">
        <f t="shared" si="79"/>
        <v>1.4808199667398823</v>
      </c>
      <c r="AI160" s="5">
        <f t="shared" si="80"/>
        <v>0.9793604905951497</v>
      </c>
      <c r="AJ160" s="5">
        <f t="shared" si="81"/>
        <v>3.3430432282817306</v>
      </c>
      <c r="AL160" s="14">
        <v>3593.4824001704233</v>
      </c>
      <c r="AM160" s="13">
        <f t="shared" si="82"/>
        <v>182.8574824868938</v>
      </c>
      <c r="AN160" s="29">
        <f t="shared" si="89"/>
        <v>0.05088587117560995</v>
      </c>
      <c r="AO160" s="71"/>
      <c r="AP160" s="93">
        <v>3082100</v>
      </c>
      <c r="AQ160" s="93">
        <v>3307220</v>
      </c>
      <c r="AR160" s="16">
        <f t="shared" si="86"/>
        <v>225120</v>
      </c>
      <c r="AS160" s="73">
        <f t="shared" si="87"/>
        <v>0.07304110833522598</v>
      </c>
    </row>
    <row r="161" spans="1:45" ht="12.75">
      <c r="A161" s="1" t="s">
        <v>322</v>
      </c>
      <c r="B161" s="1" t="s">
        <v>323</v>
      </c>
      <c r="C161" s="2" t="s">
        <v>271</v>
      </c>
      <c r="D161" s="1"/>
      <c r="F161" s="67">
        <v>1632825960</v>
      </c>
      <c r="G161" s="62">
        <v>92.2</v>
      </c>
      <c r="H161" s="10">
        <f t="shared" si="83"/>
        <v>0.922</v>
      </c>
      <c r="I161" s="40">
        <v>15234021.08</v>
      </c>
      <c r="J161" s="40">
        <v>0</v>
      </c>
      <c r="K161" s="40">
        <v>0</v>
      </c>
      <c r="L161" s="40">
        <v>171513.6</v>
      </c>
      <c r="M161" s="48">
        <f t="shared" si="70"/>
        <v>15405534.68</v>
      </c>
      <c r="N161" s="40">
        <v>28400140</v>
      </c>
      <c r="O161" s="40">
        <v>0</v>
      </c>
      <c r="P161" s="40">
        <v>0</v>
      </c>
      <c r="Q161" s="4">
        <f t="shared" si="71"/>
        <v>28400140</v>
      </c>
      <c r="R161" s="40">
        <v>11330000</v>
      </c>
      <c r="S161" s="40">
        <v>0</v>
      </c>
      <c r="T161" s="4">
        <f t="shared" si="90"/>
        <v>11330000</v>
      </c>
      <c r="U161" s="4">
        <f t="shared" si="72"/>
        <v>55135674.68</v>
      </c>
      <c r="V161" s="5">
        <f t="shared" si="73"/>
        <v>0.6938890168061757</v>
      </c>
      <c r="W161" s="5">
        <f t="shared" si="74"/>
        <v>1.73932437967853</v>
      </c>
      <c r="X161" s="5">
        <f t="shared" si="75"/>
        <v>0.9434890831843462</v>
      </c>
      <c r="Y161" s="51"/>
      <c r="Z161" s="12">
        <f t="shared" si="76"/>
        <v>3.376702479669052</v>
      </c>
      <c r="AA161" s="14">
        <v>89281.14379682076</v>
      </c>
      <c r="AB161" s="18">
        <f t="shared" si="88"/>
        <v>3014.758596464139</v>
      </c>
      <c r="AC161" s="19">
        <v>316.2293350776</v>
      </c>
      <c r="AD161" s="18">
        <f t="shared" si="85"/>
        <v>2698.529261386539</v>
      </c>
      <c r="AE161" s="21"/>
      <c r="AF161" s="2">
        <f t="shared" si="91"/>
        <v>1770960911.0629067</v>
      </c>
      <c r="AG161" s="5">
        <f t="shared" si="78"/>
        <v>0.8698969346959672</v>
      </c>
      <c r="AH161" s="5">
        <f t="shared" si="79"/>
        <v>1.6036570780636046</v>
      </c>
      <c r="AI161" s="5">
        <f t="shared" si="80"/>
        <v>0.639765673495294</v>
      </c>
      <c r="AJ161" s="5">
        <f t="shared" si="81"/>
        <v>3.1133196862548655</v>
      </c>
      <c r="AL161" s="14">
        <v>2845.429014960112</v>
      </c>
      <c r="AM161" s="13">
        <f t="shared" si="82"/>
        <v>169.32958150402692</v>
      </c>
      <c r="AN161" s="29">
        <f t="shared" si="89"/>
        <v>0.05950933255187905</v>
      </c>
      <c r="AO161" s="71"/>
      <c r="AP161" s="93">
        <v>26360000</v>
      </c>
      <c r="AQ161" s="93">
        <v>27900000</v>
      </c>
      <c r="AR161" s="16">
        <f t="shared" si="86"/>
        <v>1540000</v>
      </c>
      <c r="AS161" s="73">
        <f t="shared" si="87"/>
        <v>0.05842185128983308</v>
      </c>
    </row>
    <row r="162" spans="1:45" ht="12.75">
      <c r="A162" s="1" t="s">
        <v>324</v>
      </c>
      <c r="B162" s="1" t="s">
        <v>325</v>
      </c>
      <c r="C162" s="2" t="s">
        <v>271</v>
      </c>
      <c r="D162" s="1"/>
      <c r="F162" s="67">
        <v>262666004</v>
      </c>
      <c r="G162" s="62">
        <v>82.84</v>
      </c>
      <c r="H162" s="10">
        <f t="shared" si="83"/>
        <v>0.8284</v>
      </c>
      <c r="I162" s="40">
        <v>2636744.07</v>
      </c>
      <c r="J162" s="40">
        <v>186507.36</v>
      </c>
      <c r="K162" s="40">
        <v>0</v>
      </c>
      <c r="L162" s="40">
        <v>29617.02</v>
      </c>
      <c r="M162" s="48">
        <f t="shared" si="70"/>
        <v>2852868.4499999997</v>
      </c>
      <c r="N162" s="40">
        <v>7116988</v>
      </c>
      <c r="O162" s="40">
        <v>0</v>
      </c>
      <c r="P162" s="40">
        <v>0</v>
      </c>
      <c r="Q162" s="4">
        <f t="shared" si="71"/>
        <v>7116988</v>
      </c>
      <c r="R162" s="40">
        <v>2569528.79</v>
      </c>
      <c r="S162" s="40">
        <v>0</v>
      </c>
      <c r="T162" s="4">
        <f t="shared" si="90"/>
        <v>2569528.79</v>
      </c>
      <c r="U162" s="4">
        <f aca="true" t="shared" si="92" ref="U162:U193">M162+Q162+T162</f>
        <v>12539385.239999998</v>
      </c>
      <c r="V162" s="5">
        <f t="shared" si="73"/>
        <v>0.9782494692385088</v>
      </c>
      <c r="W162" s="5">
        <f t="shared" si="74"/>
        <v>2.709520033662217</v>
      </c>
      <c r="X162" s="5">
        <f t="shared" si="75"/>
        <v>1.086120170313323</v>
      </c>
      <c r="Y162" s="51"/>
      <c r="Z162" s="12">
        <f t="shared" si="76"/>
        <v>4.773889673214049</v>
      </c>
      <c r="AA162" s="14">
        <v>79542.25352112677</v>
      </c>
      <c r="AB162" s="18">
        <f t="shared" si="88"/>
        <v>3797.2594266868086</v>
      </c>
      <c r="AC162" s="19">
        <v>335.23515905400006</v>
      </c>
      <c r="AD162" s="18">
        <f t="shared" si="85"/>
        <v>3462.0242676328085</v>
      </c>
      <c r="AE162" s="21"/>
      <c r="AF162" s="2">
        <f t="shared" si="91"/>
        <v>317076296.47513276</v>
      </c>
      <c r="AG162" s="5">
        <f t="shared" si="78"/>
        <v>0.8997419490875569</v>
      </c>
      <c r="AH162" s="5">
        <f t="shared" si="79"/>
        <v>2.244566395885781</v>
      </c>
      <c r="AI162" s="5">
        <f t="shared" si="80"/>
        <v>0.8103818603171806</v>
      </c>
      <c r="AJ162" s="5">
        <f t="shared" si="81"/>
        <v>3.9546902052905173</v>
      </c>
      <c r="AL162" s="14">
        <v>3737.1656585996557</v>
      </c>
      <c r="AM162" s="13">
        <f t="shared" si="82"/>
        <v>60.09376808715297</v>
      </c>
      <c r="AN162" s="29">
        <f t="shared" si="89"/>
        <v>0.01608003861131234</v>
      </c>
      <c r="AO162" s="71"/>
      <c r="AP162" s="93">
        <v>5907983.16</v>
      </c>
      <c r="AQ162" s="93">
        <v>6310393.74</v>
      </c>
      <c r="AR162" s="16">
        <f t="shared" si="86"/>
        <v>402410.5800000001</v>
      </c>
      <c r="AS162" s="73">
        <f t="shared" si="87"/>
        <v>0.06811302082316702</v>
      </c>
    </row>
    <row r="163" spans="1:45" ht="12.75">
      <c r="A163" s="1" t="s">
        <v>326</v>
      </c>
      <c r="B163" s="1" t="s">
        <v>327</v>
      </c>
      <c r="C163" s="2" t="s">
        <v>271</v>
      </c>
      <c r="D163" s="1"/>
      <c r="E163" s="1" t="s">
        <v>1191</v>
      </c>
      <c r="F163" s="67">
        <v>34168146</v>
      </c>
      <c r="G163" s="62">
        <v>109.79</v>
      </c>
      <c r="H163" s="10">
        <f t="shared" si="83"/>
        <v>1.0979</v>
      </c>
      <c r="I163" s="40">
        <v>304882.25</v>
      </c>
      <c r="J163" s="40">
        <v>21539.58</v>
      </c>
      <c r="K163" s="40">
        <v>0</v>
      </c>
      <c r="L163" s="40">
        <v>3420.44</v>
      </c>
      <c r="M163" s="48">
        <f t="shared" si="70"/>
        <v>329842.27</v>
      </c>
      <c r="N163" s="40">
        <v>0</v>
      </c>
      <c r="O163" s="40">
        <v>0</v>
      </c>
      <c r="P163" s="40">
        <v>0</v>
      </c>
      <c r="Q163" s="4">
        <f t="shared" si="71"/>
        <v>0</v>
      </c>
      <c r="R163" s="40">
        <v>236378</v>
      </c>
      <c r="S163" s="40">
        <v>0</v>
      </c>
      <c r="T163" s="4">
        <f t="shared" si="90"/>
        <v>236378</v>
      </c>
      <c r="U163" s="4">
        <f t="shared" si="92"/>
        <v>566220.27</v>
      </c>
      <c r="V163" s="5">
        <f t="shared" si="73"/>
        <v>0.6918080951773035</v>
      </c>
      <c r="W163" s="5">
        <f t="shared" si="74"/>
        <v>0</v>
      </c>
      <c r="X163" s="5">
        <f t="shared" si="75"/>
        <v>0.9653502124464114</v>
      </c>
      <c r="Y163" s="51"/>
      <c r="Z163" s="12">
        <f t="shared" si="76"/>
        <v>1.6571583076237149</v>
      </c>
      <c r="AA163" s="14">
        <v>234986.95652173914</v>
      </c>
      <c r="AB163" s="18">
        <f t="shared" si="88"/>
        <v>3894.105871832127</v>
      </c>
      <c r="AC163" s="19">
        <v>0</v>
      </c>
      <c r="AD163" s="18">
        <f aca="true" t="shared" si="93" ref="AD163:AD194">AB163-AC163</f>
        <v>3894.105871832127</v>
      </c>
      <c r="AE163" s="21"/>
      <c r="AF163" s="2">
        <f t="shared" si="91"/>
        <v>31121364.422989342</v>
      </c>
      <c r="AG163" s="5">
        <f t="shared" si="78"/>
        <v>1.0598579982449152</v>
      </c>
      <c r="AH163" s="5">
        <f t="shared" si="79"/>
        <v>0</v>
      </c>
      <c r="AI163" s="5">
        <f t="shared" si="80"/>
        <v>0.7595361076951614</v>
      </c>
      <c r="AJ163" s="5">
        <f t="shared" si="81"/>
        <v>1.8193941059400767</v>
      </c>
      <c r="AL163" s="14">
        <v>6350.618436012188</v>
      </c>
      <c r="AM163" s="13">
        <f t="shared" si="82"/>
        <v>-2456.512564180061</v>
      </c>
      <c r="AN163" s="29">
        <f t="shared" si="89"/>
        <v>-0.38681469984876077</v>
      </c>
      <c r="AO163" s="71"/>
      <c r="AP163" s="93">
        <v>342882</v>
      </c>
      <c r="AQ163" s="93">
        <v>345098</v>
      </c>
      <c r="AR163" s="16">
        <f t="shared" si="86"/>
        <v>2216</v>
      </c>
      <c r="AS163" s="73">
        <f t="shared" si="87"/>
        <v>0.006462864775637099</v>
      </c>
    </row>
    <row r="164" spans="1:45" ht="12.75">
      <c r="A164" s="1" t="s">
        <v>328</v>
      </c>
      <c r="B164" s="1" t="s">
        <v>329</v>
      </c>
      <c r="C164" s="2" t="s">
        <v>271</v>
      </c>
      <c r="D164" s="1"/>
      <c r="F164" s="67">
        <v>331298139</v>
      </c>
      <c r="G164" s="62">
        <v>89.23</v>
      </c>
      <c r="H164" s="10">
        <f t="shared" si="83"/>
        <v>0.8923000000000001</v>
      </c>
      <c r="I164" s="40">
        <v>3116041.42</v>
      </c>
      <c r="J164" s="40">
        <v>0</v>
      </c>
      <c r="K164" s="40">
        <v>0</v>
      </c>
      <c r="L164" s="40">
        <v>34962.14</v>
      </c>
      <c r="M164" s="48">
        <f t="shared" si="70"/>
        <v>3151003.56</v>
      </c>
      <c r="N164" s="40">
        <v>5259166</v>
      </c>
      <c r="O164" s="40">
        <v>2296273.64</v>
      </c>
      <c r="P164" s="40">
        <v>0</v>
      </c>
      <c r="Q164" s="4">
        <f t="shared" si="71"/>
        <v>7555439.640000001</v>
      </c>
      <c r="R164" s="40">
        <v>2527804</v>
      </c>
      <c r="S164" s="40">
        <v>0</v>
      </c>
      <c r="T164" s="4">
        <f t="shared" si="90"/>
        <v>2527804</v>
      </c>
      <c r="U164" s="4">
        <f t="shared" si="92"/>
        <v>13234247.200000001</v>
      </c>
      <c r="V164" s="5">
        <f t="shared" si="73"/>
        <v>0.7629997583536079</v>
      </c>
      <c r="W164" s="5">
        <f t="shared" si="74"/>
        <v>2.2805560160420946</v>
      </c>
      <c r="X164" s="5">
        <f t="shared" si="75"/>
        <v>0.9511081376765598</v>
      </c>
      <c r="Y164" s="51"/>
      <c r="Z164" s="12">
        <f t="shared" si="76"/>
        <v>3.9946639120722627</v>
      </c>
      <c r="AA164" s="14">
        <v>97697.52844252648</v>
      </c>
      <c r="AB164" s="18">
        <f t="shared" si="88"/>
        <v>3902.6879116801397</v>
      </c>
      <c r="AC164" s="19">
        <v>301.9037173803</v>
      </c>
      <c r="AD164" s="18">
        <f t="shared" si="93"/>
        <v>3600.78419429984</v>
      </c>
      <c r="AE164" s="21"/>
      <c r="AF164" s="2">
        <f t="shared" si="91"/>
        <v>371285597.89308524</v>
      </c>
      <c r="AG164" s="5">
        <f t="shared" si="78"/>
        <v>0.8486737912487943</v>
      </c>
      <c r="AH164" s="5">
        <f t="shared" si="79"/>
        <v>2.034940133114361</v>
      </c>
      <c r="AI164" s="5">
        <f t="shared" si="80"/>
        <v>0.6808246843789244</v>
      </c>
      <c r="AJ164" s="5">
        <f t="shared" si="81"/>
        <v>3.56443860874208</v>
      </c>
      <c r="AL164" s="14">
        <v>3563.6332929392406</v>
      </c>
      <c r="AM164" s="13">
        <f t="shared" si="82"/>
        <v>339.05461874089906</v>
      </c>
      <c r="AN164" s="29">
        <f t="shared" si="89"/>
        <v>0.09514295969023541</v>
      </c>
      <c r="AO164" s="71"/>
      <c r="AP164" s="93">
        <v>5248000</v>
      </c>
      <c r="AQ164" s="93">
        <v>5529530</v>
      </c>
      <c r="AR164" s="16">
        <f t="shared" si="86"/>
        <v>281530</v>
      </c>
      <c r="AS164" s="73">
        <f t="shared" si="87"/>
        <v>0.053645198170731705</v>
      </c>
    </row>
    <row r="165" spans="1:45" ht="12.75">
      <c r="A165" s="1" t="s">
        <v>330</v>
      </c>
      <c r="B165" s="1" t="s">
        <v>331</v>
      </c>
      <c r="C165" s="2" t="s">
        <v>271</v>
      </c>
      <c r="D165" s="1"/>
      <c r="F165" s="67">
        <v>194823090</v>
      </c>
      <c r="G165" s="62">
        <v>88.81</v>
      </c>
      <c r="H165" s="10">
        <f t="shared" si="83"/>
        <v>0.8881</v>
      </c>
      <c r="I165" s="40">
        <v>1851752.79</v>
      </c>
      <c r="J165" s="40">
        <v>130854.5</v>
      </c>
      <c r="K165" s="40">
        <v>0</v>
      </c>
      <c r="L165" s="40">
        <v>20779.45</v>
      </c>
      <c r="M165" s="48">
        <f t="shared" si="70"/>
        <v>2003386.74</v>
      </c>
      <c r="N165" s="40">
        <v>2804498</v>
      </c>
      <c r="O165" s="40">
        <v>2086815</v>
      </c>
      <c r="P165" s="40">
        <v>0</v>
      </c>
      <c r="Q165" s="4">
        <f t="shared" si="71"/>
        <v>4891313</v>
      </c>
      <c r="R165" s="40">
        <v>1790334.17</v>
      </c>
      <c r="S165" s="40">
        <v>0</v>
      </c>
      <c r="T165" s="4">
        <f t="shared" si="90"/>
        <v>1790334.17</v>
      </c>
      <c r="U165" s="4">
        <f t="shared" si="92"/>
        <v>8685033.91</v>
      </c>
      <c r="V165" s="5">
        <f t="shared" si="73"/>
        <v>0.9189537903335789</v>
      </c>
      <c r="W165" s="5">
        <f t="shared" si="74"/>
        <v>2.5106433739450496</v>
      </c>
      <c r="X165" s="5">
        <f t="shared" si="75"/>
        <v>1.028310730519673</v>
      </c>
      <c r="Y165" s="51"/>
      <c r="Z165" s="12">
        <f t="shared" si="76"/>
        <v>4.457907894798301</v>
      </c>
      <c r="AA165" s="14">
        <v>86624.85136741975</v>
      </c>
      <c r="AB165" s="18">
        <f t="shared" si="88"/>
        <v>3861.656087965499</v>
      </c>
      <c r="AC165" s="19">
        <v>344.60423407755</v>
      </c>
      <c r="AD165" s="18">
        <f t="shared" si="93"/>
        <v>3517.0518538879487</v>
      </c>
      <c r="AE165" s="21"/>
      <c r="AF165" s="2">
        <f t="shared" si="91"/>
        <v>219370667.71759936</v>
      </c>
      <c r="AG165" s="5">
        <f t="shared" si="78"/>
        <v>0.9132427597745216</v>
      </c>
      <c r="AH165" s="5">
        <f t="shared" si="79"/>
        <v>2.229702380400598</v>
      </c>
      <c r="AI165" s="5">
        <f t="shared" si="80"/>
        <v>0.8161228611952516</v>
      </c>
      <c r="AJ165" s="5">
        <f t="shared" si="81"/>
        <v>3.9590680013703716</v>
      </c>
      <c r="AL165" s="14">
        <v>3528.6116730115627</v>
      </c>
      <c r="AM165" s="13">
        <f t="shared" si="82"/>
        <v>333.0444149539362</v>
      </c>
      <c r="AN165" s="29">
        <f t="shared" si="89"/>
        <v>0.09438398039127183</v>
      </c>
      <c r="AO165" s="71"/>
      <c r="AP165" s="93">
        <v>2915753.29</v>
      </c>
      <c r="AQ165" s="93">
        <v>3841000</v>
      </c>
      <c r="AR165" s="16">
        <f t="shared" si="86"/>
        <v>925246.71</v>
      </c>
      <c r="AS165" s="73">
        <f t="shared" si="87"/>
        <v>0.3173268167691924</v>
      </c>
    </row>
    <row r="166" spans="1:45" ht="12.75">
      <c r="A166" s="1" t="s">
        <v>332</v>
      </c>
      <c r="B166" s="1" t="s">
        <v>333</v>
      </c>
      <c r="C166" s="2" t="s">
        <v>271</v>
      </c>
      <c r="D166" s="1"/>
      <c r="F166" s="67">
        <v>285916964</v>
      </c>
      <c r="G166" s="62">
        <v>87.14</v>
      </c>
      <c r="H166" s="10">
        <f t="shared" si="83"/>
        <v>0.8714</v>
      </c>
      <c r="I166" s="40">
        <v>2728914.98</v>
      </c>
      <c r="J166" s="40">
        <v>0</v>
      </c>
      <c r="K166" s="40">
        <v>0</v>
      </c>
      <c r="L166" s="40">
        <v>30631.46</v>
      </c>
      <c r="M166" s="48">
        <f t="shared" si="70"/>
        <v>2759546.44</v>
      </c>
      <c r="N166" s="40">
        <v>4377756</v>
      </c>
      <c r="O166" s="40">
        <v>2748716.6</v>
      </c>
      <c r="P166" s="40">
        <v>0</v>
      </c>
      <c r="Q166" s="4">
        <f t="shared" si="71"/>
        <v>7126472.6</v>
      </c>
      <c r="R166" s="40">
        <v>1940282.72</v>
      </c>
      <c r="S166" s="40">
        <v>0</v>
      </c>
      <c r="T166" s="4">
        <f t="shared" si="90"/>
        <v>1940282.72</v>
      </c>
      <c r="U166" s="4">
        <f t="shared" si="92"/>
        <v>11826301.76</v>
      </c>
      <c r="V166" s="5">
        <f t="shared" si="73"/>
        <v>0.6786175583481644</v>
      </c>
      <c r="W166" s="5">
        <f t="shared" si="74"/>
        <v>2.4924972972222803</v>
      </c>
      <c r="X166" s="5">
        <f t="shared" si="75"/>
        <v>0.9651565970041567</v>
      </c>
      <c r="Y166" s="51"/>
      <c r="Z166" s="12">
        <f t="shared" si="76"/>
        <v>4.136271452574601</v>
      </c>
      <c r="AA166" s="14">
        <v>104546.99479413156</v>
      </c>
      <c r="AB166" s="18">
        <f t="shared" si="88"/>
        <v>4324.347500194318</v>
      </c>
      <c r="AC166" s="19">
        <v>332.22375234967507</v>
      </c>
      <c r="AD166" s="18">
        <f t="shared" si="93"/>
        <v>3992.123747844643</v>
      </c>
      <c r="AE166" s="21"/>
      <c r="AF166" s="2">
        <f t="shared" si="91"/>
        <v>328112191.87514347</v>
      </c>
      <c r="AG166" s="5">
        <f t="shared" si="78"/>
        <v>0.8410374586294221</v>
      </c>
      <c r="AH166" s="5">
        <f t="shared" si="79"/>
        <v>2.171962144799495</v>
      </c>
      <c r="AI166" s="5">
        <f t="shared" si="80"/>
        <v>0.5913473403445904</v>
      </c>
      <c r="AJ166" s="5">
        <f t="shared" si="81"/>
        <v>3.6043469437735074</v>
      </c>
      <c r="AL166" s="14">
        <v>3942.3108697020475</v>
      </c>
      <c r="AM166" s="13">
        <f t="shared" si="82"/>
        <v>382.03663049227043</v>
      </c>
      <c r="AN166" s="29">
        <f t="shared" si="89"/>
        <v>0.0969067745084101</v>
      </c>
      <c r="AO166" s="71"/>
      <c r="AP166" s="93">
        <v>4085000</v>
      </c>
      <c r="AQ166" s="93">
        <v>4134768.4</v>
      </c>
      <c r="AR166" s="16">
        <f t="shared" si="86"/>
        <v>49768.39999999991</v>
      </c>
      <c r="AS166" s="73">
        <f t="shared" si="87"/>
        <v>0.012183206854345142</v>
      </c>
    </row>
    <row r="167" spans="1:45" ht="12.75">
      <c r="A167" s="1" t="s">
        <v>334</v>
      </c>
      <c r="B167" s="1" t="s">
        <v>335</v>
      </c>
      <c r="C167" s="2" t="s">
        <v>271</v>
      </c>
      <c r="D167" s="1"/>
      <c r="F167" s="67">
        <v>3353320</v>
      </c>
      <c r="G167" s="62">
        <v>100.83</v>
      </c>
      <c r="H167" s="10">
        <f t="shared" si="83"/>
        <v>1.0083</v>
      </c>
      <c r="I167" s="40">
        <v>30432.97</v>
      </c>
      <c r="J167" s="40">
        <v>2150.05</v>
      </c>
      <c r="K167" s="40">
        <v>0</v>
      </c>
      <c r="L167" s="40">
        <v>341.42</v>
      </c>
      <c r="M167" s="48">
        <f t="shared" si="70"/>
        <v>32924.44</v>
      </c>
      <c r="N167" s="40">
        <v>55705</v>
      </c>
      <c r="O167" s="40">
        <v>0</v>
      </c>
      <c r="P167" s="40">
        <v>0</v>
      </c>
      <c r="Q167" s="4">
        <f t="shared" si="71"/>
        <v>55705</v>
      </c>
      <c r="R167" s="40">
        <v>43461.84</v>
      </c>
      <c r="S167" s="40">
        <v>0</v>
      </c>
      <c r="T167" s="4">
        <f t="shared" si="90"/>
        <v>43461.84</v>
      </c>
      <c r="U167" s="4">
        <f t="shared" si="92"/>
        <v>132091.28</v>
      </c>
      <c r="V167" s="5">
        <f t="shared" si="73"/>
        <v>1.2960838810492286</v>
      </c>
      <c r="W167" s="5">
        <f t="shared" si="74"/>
        <v>1.6611895077117602</v>
      </c>
      <c r="X167" s="5">
        <f t="shared" si="75"/>
        <v>0.981846051077738</v>
      </c>
      <c r="Y167" s="51"/>
      <c r="Z167" s="12">
        <f t="shared" si="76"/>
        <v>3.939119439838727</v>
      </c>
      <c r="AA167" s="14">
        <v>461933.3333333333</v>
      </c>
      <c r="AB167" s="18">
        <f t="shared" si="88"/>
        <v>18196.105732428357</v>
      </c>
      <c r="AC167" s="19">
        <v>105.56207775000001</v>
      </c>
      <c r="AD167" s="18">
        <f t="shared" si="93"/>
        <v>18090.543654678357</v>
      </c>
      <c r="AE167" s="21"/>
      <c r="AF167" s="2">
        <f t="shared" si="91"/>
        <v>3325716.5526133096</v>
      </c>
      <c r="AG167" s="5">
        <f t="shared" si="78"/>
        <v>0.9899953733016831</v>
      </c>
      <c r="AH167" s="5">
        <f t="shared" si="79"/>
        <v>1.6749773806257677</v>
      </c>
      <c r="AI167" s="5">
        <f t="shared" si="80"/>
        <v>1.3068413772619372</v>
      </c>
      <c r="AJ167" s="5">
        <f t="shared" si="81"/>
        <v>3.9718141311893884</v>
      </c>
      <c r="AL167" s="14">
        <v>17551.061782683777</v>
      </c>
      <c r="AM167" s="13">
        <f t="shared" si="82"/>
        <v>645.0439497445805</v>
      </c>
      <c r="AN167" s="29">
        <f t="shared" si="89"/>
        <v>0.03675241747373902</v>
      </c>
      <c r="AO167" s="71"/>
      <c r="AP167" s="93">
        <v>56551.31</v>
      </c>
      <c r="AQ167" s="93">
        <v>62909.47</v>
      </c>
      <c r="AR167" s="16">
        <f t="shared" si="86"/>
        <v>6358.1600000000035</v>
      </c>
      <c r="AS167" s="73">
        <f t="shared" si="87"/>
        <v>0.1124317014053256</v>
      </c>
    </row>
    <row r="168" spans="1:45" ht="12.75">
      <c r="A168" s="1" t="s">
        <v>336</v>
      </c>
      <c r="B168" s="1" t="s">
        <v>337</v>
      </c>
      <c r="C168" s="2" t="s">
        <v>271</v>
      </c>
      <c r="D168" s="1"/>
      <c r="F168" s="67">
        <v>1587916906</v>
      </c>
      <c r="G168" s="62">
        <v>62.03</v>
      </c>
      <c r="H168" s="10">
        <f t="shared" si="83"/>
        <v>0.6203</v>
      </c>
      <c r="I168" s="40">
        <v>20540290.43</v>
      </c>
      <c r="J168" s="40">
        <v>1452490.74</v>
      </c>
      <c r="K168" s="40">
        <v>0</v>
      </c>
      <c r="L168" s="40">
        <v>230652.83</v>
      </c>
      <c r="M168" s="48">
        <f t="shared" si="70"/>
        <v>22223433.999999996</v>
      </c>
      <c r="N168" s="40">
        <v>31777808</v>
      </c>
      <c r="O168" s="40">
        <v>12832710.98</v>
      </c>
      <c r="P168" s="40">
        <v>0</v>
      </c>
      <c r="Q168" s="4">
        <f t="shared" si="71"/>
        <v>44610518.980000004</v>
      </c>
      <c r="R168" s="40">
        <v>10263000</v>
      </c>
      <c r="S168" s="40">
        <v>0</v>
      </c>
      <c r="T168" s="4">
        <f t="shared" si="90"/>
        <v>10263000</v>
      </c>
      <c r="U168" s="4">
        <f t="shared" si="92"/>
        <v>77096952.98</v>
      </c>
      <c r="V168" s="5">
        <f t="shared" si="73"/>
        <v>0.6463184541471214</v>
      </c>
      <c r="W168" s="5">
        <f t="shared" si="74"/>
        <v>2.8093736398571982</v>
      </c>
      <c r="X168" s="5">
        <f t="shared" si="75"/>
        <v>1.3995338116262865</v>
      </c>
      <c r="Y168" s="51"/>
      <c r="Z168" s="12">
        <f t="shared" si="76"/>
        <v>4.855225905630607</v>
      </c>
      <c r="AA168" s="14">
        <v>131095.44302554027</v>
      </c>
      <c r="AB168" s="18">
        <f t="shared" si="88"/>
        <v>6364.979910877244</v>
      </c>
      <c r="AC168" s="19">
        <v>322.0526867841</v>
      </c>
      <c r="AD168" s="18">
        <f t="shared" si="93"/>
        <v>6042.927224093144</v>
      </c>
      <c r="AE168" s="21"/>
      <c r="AF168" s="2">
        <f t="shared" si="91"/>
        <v>2559917630.178946</v>
      </c>
      <c r="AG168" s="5">
        <f t="shared" si="78"/>
        <v>0.8681308233517853</v>
      </c>
      <c r="AH168" s="5">
        <f t="shared" si="79"/>
        <v>1.7426544688034198</v>
      </c>
      <c r="AI168" s="5">
        <f t="shared" si="80"/>
        <v>0.40091133710745935</v>
      </c>
      <c r="AJ168" s="5">
        <f t="shared" si="81"/>
        <v>3.011696629262665</v>
      </c>
      <c r="AL168" s="14">
        <v>5960.810264968264</v>
      </c>
      <c r="AM168" s="13">
        <f t="shared" si="82"/>
        <v>404.1696459089799</v>
      </c>
      <c r="AN168" s="29">
        <f t="shared" si="89"/>
        <v>0.06780448092506627</v>
      </c>
      <c r="AO168" s="71"/>
      <c r="AP168" s="93">
        <v>18395000</v>
      </c>
      <c r="AQ168" s="93">
        <v>19035000</v>
      </c>
      <c r="AR168" s="16">
        <f t="shared" si="86"/>
        <v>640000</v>
      </c>
      <c r="AS168" s="73">
        <f t="shared" si="87"/>
        <v>0.034792063060614296</v>
      </c>
    </row>
    <row r="169" spans="1:45" ht="12.75">
      <c r="A169" s="1" t="s">
        <v>338</v>
      </c>
      <c r="B169" s="1" t="s">
        <v>339</v>
      </c>
      <c r="C169" s="2" t="s">
        <v>271</v>
      </c>
      <c r="D169" s="1"/>
      <c r="F169" s="67">
        <v>451357223</v>
      </c>
      <c r="G169" s="62">
        <v>84.69</v>
      </c>
      <c r="H169" s="10">
        <f t="shared" si="83"/>
        <v>0.8469</v>
      </c>
      <c r="I169" s="40">
        <v>4371603.15</v>
      </c>
      <c r="J169" s="40">
        <v>0</v>
      </c>
      <c r="K169" s="40">
        <v>0</v>
      </c>
      <c r="L169" s="40">
        <v>49095.03</v>
      </c>
      <c r="M169" s="48">
        <f t="shared" si="70"/>
        <v>4420698.180000001</v>
      </c>
      <c r="N169" s="40">
        <v>9530928</v>
      </c>
      <c r="O169" s="40">
        <v>0</v>
      </c>
      <c r="P169" s="40">
        <v>0</v>
      </c>
      <c r="Q169" s="4">
        <f t="shared" si="71"/>
        <v>9530928</v>
      </c>
      <c r="R169" s="40">
        <v>4259040.67</v>
      </c>
      <c r="S169" s="40">
        <v>0</v>
      </c>
      <c r="T169" s="4">
        <f t="shared" si="90"/>
        <v>4259040.67</v>
      </c>
      <c r="U169" s="4">
        <f t="shared" si="92"/>
        <v>18210666.85</v>
      </c>
      <c r="V169" s="5">
        <f t="shared" si="73"/>
        <v>0.943607513731978</v>
      </c>
      <c r="W169" s="5">
        <f t="shared" si="74"/>
        <v>2.111615260447488</v>
      </c>
      <c r="X169" s="5">
        <f t="shared" si="75"/>
        <v>0.9794233823527404</v>
      </c>
      <c r="Y169" s="51"/>
      <c r="Z169" s="12">
        <f t="shared" si="76"/>
        <v>4.034646156532206</v>
      </c>
      <c r="AA169" s="14">
        <v>108356.43402399127</v>
      </c>
      <c r="AB169" s="18">
        <f aca="true" t="shared" si="94" ref="AB169:AB200">(AA169/100)*Z169</f>
        <v>4371.79870070432</v>
      </c>
      <c r="AC169" s="19">
        <v>320.51579293170005</v>
      </c>
      <c r="AD169" s="18">
        <f t="shared" si="93"/>
        <v>4051.28290777262</v>
      </c>
      <c r="AE169" s="21"/>
      <c r="AF169" s="2">
        <f t="shared" si="91"/>
        <v>532952205.6913449</v>
      </c>
      <c r="AG169" s="5">
        <f t="shared" si="78"/>
        <v>0.8294736625145358</v>
      </c>
      <c r="AH169" s="5">
        <f t="shared" si="79"/>
        <v>1.7883269640729778</v>
      </c>
      <c r="AI169" s="5">
        <f t="shared" si="80"/>
        <v>0.7991412033796121</v>
      </c>
      <c r="AJ169" s="5">
        <f t="shared" si="81"/>
        <v>3.416941829967126</v>
      </c>
      <c r="AL169" s="14">
        <v>4066.688099946575</v>
      </c>
      <c r="AM169" s="13">
        <f t="shared" si="82"/>
        <v>305.11060075774503</v>
      </c>
      <c r="AN169" s="29">
        <f aca="true" t="shared" si="95" ref="AN169:AN194">AM169/AL169</f>
        <v>0.07502680148048564</v>
      </c>
      <c r="AO169" s="71"/>
      <c r="AP169" s="93">
        <v>7867526.82</v>
      </c>
      <c r="AQ169" s="93">
        <v>7655836</v>
      </c>
      <c r="AR169" s="16">
        <f t="shared" si="86"/>
        <v>-211690.8200000003</v>
      </c>
      <c r="AS169" s="73">
        <f t="shared" si="87"/>
        <v>-0.026906907957639514</v>
      </c>
    </row>
    <row r="170" spans="1:45" ht="12.75">
      <c r="A170" s="1" t="s">
        <v>340</v>
      </c>
      <c r="B170" s="1" t="s">
        <v>341</v>
      </c>
      <c r="C170" s="2" t="s">
        <v>271</v>
      </c>
      <c r="D170" s="1"/>
      <c r="F170" s="67">
        <v>1234166024</v>
      </c>
      <c r="G170" s="62">
        <v>81.21</v>
      </c>
      <c r="H170" s="10">
        <f t="shared" si="83"/>
        <v>0.8120999999999999</v>
      </c>
      <c r="I170" s="40">
        <v>12628312.41</v>
      </c>
      <c r="J170" s="40">
        <v>895203.22</v>
      </c>
      <c r="K170" s="40">
        <v>0</v>
      </c>
      <c r="L170" s="40">
        <v>142156.61</v>
      </c>
      <c r="M170" s="48">
        <f t="shared" si="70"/>
        <v>13665672.24</v>
      </c>
      <c r="N170" s="40">
        <v>25978383</v>
      </c>
      <c r="O170" s="40">
        <v>0</v>
      </c>
      <c r="P170" s="40">
        <v>0</v>
      </c>
      <c r="Q170" s="4">
        <f t="shared" si="71"/>
        <v>25978383</v>
      </c>
      <c r="R170" s="40">
        <v>7344499.14</v>
      </c>
      <c r="S170" s="40">
        <v>0</v>
      </c>
      <c r="T170" s="4">
        <f t="shared" si="90"/>
        <v>7344499.14</v>
      </c>
      <c r="U170" s="4">
        <f t="shared" si="92"/>
        <v>46988554.38</v>
      </c>
      <c r="V170" s="5">
        <f t="shared" si="73"/>
        <v>0.5950981470220735</v>
      </c>
      <c r="W170" s="5">
        <f t="shared" si="74"/>
        <v>2.104934222366828</v>
      </c>
      <c r="X170" s="5">
        <f t="shared" si="75"/>
        <v>1.1072798938111101</v>
      </c>
      <c r="Y170" s="51"/>
      <c r="Z170" s="12">
        <f t="shared" si="76"/>
        <v>3.807312263200012</v>
      </c>
      <c r="AA170" s="14">
        <v>92465.59768299105</v>
      </c>
      <c r="AB170" s="18">
        <f t="shared" si="94"/>
        <v>3520.4540398257045</v>
      </c>
      <c r="AC170" s="19">
        <v>315.374769745875</v>
      </c>
      <c r="AD170" s="18">
        <f t="shared" si="93"/>
        <v>3205.0792700798293</v>
      </c>
      <c r="AE170" s="21"/>
      <c r="AF170" s="2">
        <f t="shared" si="91"/>
        <v>1519721738.7021303</v>
      </c>
      <c r="AG170" s="5">
        <f t="shared" si="78"/>
        <v>0.8992220017640026</v>
      </c>
      <c r="AH170" s="5">
        <f t="shared" si="79"/>
        <v>1.709417081984101</v>
      </c>
      <c r="AI170" s="5">
        <f t="shared" si="80"/>
        <v>0.4832792051966259</v>
      </c>
      <c r="AJ170" s="5">
        <f t="shared" si="81"/>
        <v>3.0919182889447296</v>
      </c>
      <c r="AL170" s="14">
        <v>3279.7411096351866</v>
      </c>
      <c r="AM170" s="13">
        <f t="shared" si="82"/>
        <v>240.7129301905179</v>
      </c>
      <c r="AN170" s="29">
        <f t="shared" si="95"/>
        <v>0.07339388145099446</v>
      </c>
      <c r="AO170" s="71"/>
      <c r="AP170" s="93">
        <v>22542281.29</v>
      </c>
      <c r="AQ170" s="93">
        <v>20843280.1</v>
      </c>
      <c r="AR170" s="16">
        <f t="shared" si="86"/>
        <v>-1699001.1899999976</v>
      </c>
      <c r="AS170" s="73">
        <f t="shared" si="87"/>
        <v>-0.07536953195387962</v>
      </c>
    </row>
    <row r="171" spans="1:45" ht="12.75">
      <c r="A171" s="1" t="s">
        <v>342</v>
      </c>
      <c r="B171" s="1" t="s">
        <v>343</v>
      </c>
      <c r="C171" s="2" t="s">
        <v>271</v>
      </c>
      <c r="D171" s="1"/>
      <c r="F171" s="67">
        <v>50461690</v>
      </c>
      <c r="G171" s="62">
        <v>85.04</v>
      </c>
      <c r="H171" s="10">
        <f t="shared" si="83"/>
        <v>0.8504</v>
      </c>
      <c r="I171" s="40">
        <v>490300.04</v>
      </c>
      <c r="J171" s="40">
        <v>34681.98</v>
      </c>
      <c r="K171" s="40">
        <v>0</v>
      </c>
      <c r="L171" s="40">
        <v>5507.46</v>
      </c>
      <c r="M171" s="48">
        <f>SUM(I171:L171)</f>
        <v>530489.48</v>
      </c>
      <c r="N171" s="40">
        <v>1099349</v>
      </c>
      <c r="O171" s="40">
        <v>0</v>
      </c>
      <c r="P171" s="40">
        <v>0</v>
      </c>
      <c r="Q171" s="4">
        <f t="shared" si="71"/>
        <v>1099349</v>
      </c>
      <c r="R171" s="40">
        <v>1125289.77</v>
      </c>
      <c r="S171" s="40">
        <v>0</v>
      </c>
      <c r="T171" s="4">
        <f t="shared" si="90"/>
        <v>1125289.77</v>
      </c>
      <c r="U171" s="4">
        <f t="shared" si="92"/>
        <v>2755128.25</v>
      </c>
      <c r="V171" s="5">
        <f t="shared" si="73"/>
        <v>2.229988274273018</v>
      </c>
      <c r="W171" s="5">
        <f t="shared" si="74"/>
        <v>2.178581414930812</v>
      </c>
      <c r="X171" s="5">
        <f t="shared" si="75"/>
        <v>1.0512717271260634</v>
      </c>
      <c r="Y171" s="51"/>
      <c r="Z171" s="12">
        <f t="shared" si="76"/>
        <v>5.459841416329893</v>
      </c>
      <c r="AA171" s="14">
        <v>52049.372862029646</v>
      </c>
      <c r="AB171" s="18">
        <f t="shared" si="94"/>
        <v>2841.8132164610665</v>
      </c>
      <c r="AC171" s="19">
        <v>202.3255656945</v>
      </c>
      <c r="AD171" s="18">
        <f t="shared" si="93"/>
        <v>2639.4876507665667</v>
      </c>
      <c r="AE171" s="21"/>
      <c r="AF171" s="2">
        <f t="shared" si="91"/>
        <v>59338769.99059266</v>
      </c>
      <c r="AG171" s="5">
        <f t="shared" si="78"/>
        <v>0.8940014767480042</v>
      </c>
      <c r="AH171" s="5">
        <f t="shared" si="79"/>
        <v>1.8526656352571624</v>
      </c>
      <c r="AI171" s="5">
        <f t="shared" si="80"/>
        <v>1.8963820284417745</v>
      </c>
      <c r="AJ171" s="5">
        <f t="shared" si="81"/>
        <v>4.643049140446942</v>
      </c>
      <c r="AL171" s="14">
        <v>2370.0190716829316</v>
      </c>
      <c r="AM171" s="13">
        <f t="shared" si="82"/>
        <v>471.794144778135</v>
      </c>
      <c r="AN171" s="29">
        <f t="shared" si="95"/>
        <v>0.1990676574780125</v>
      </c>
      <c r="AO171" s="71"/>
      <c r="AP171" s="93">
        <v>2170750</v>
      </c>
      <c r="AQ171" s="93">
        <v>2262513</v>
      </c>
      <c r="AR171" s="16">
        <f t="shared" si="86"/>
        <v>91763</v>
      </c>
      <c r="AS171" s="73">
        <f t="shared" si="87"/>
        <v>0.04227248646781066</v>
      </c>
    </row>
    <row r="172" spans="1:45" ht="12.75">
      <c r="A172" s="1" t="s">
        <v>344</v>
      </c>
      <c r="B172" s="1" t="s">
        <v>345</v>
      </c>
      <c r="C172" s="2" t="s">
        <v>346</v>
      </c>
      <c r="D172" s="1"/>
      <c r="F172" s="67">
        <v>2718430315</v>
      </c>
      <c r="G172" s="62">
        <v>64.31</v>
      </c>
      <c r="H172" s="10">
        <f t="shared" si="83"/>
        <v>0.6431</v>
      </c>
      <c r="I172" s="40">
        <v>11085249.15</v>
      </c>
      <c r="J172" s="40">
        <v>1097878.09</v>
      </c>
      <c r="K172" s="40">
        <v>0</v>
      </c>
      <c r="L172" s="40">
        <v>378537.24</v>
      </c>
      <c r="M172" s="48">
        <f t="shared" si="70"/>
        <v>12561664.48</v>
      </c>
      <c r="N172" s="40">
        <v>2298882.5</v>
      </c>
      <c r="O172" s="40">
        <v>0</v>
      </c>
      <c r="P172" s="40">
        <v>0</v>
      </c>
      <c r="Q172" s="4">
        <f t="shared" si="71"/>
        <v>2298882.5</v>
      </c>
      <c r="R172" s="40">
        <v>8299720.74</v>
      </c>
      <c r="S172" s="40">
        <v>0</v>
      </c>
      <c r="T172" s="4">
        <f t="shared" si="90"/>
        <v>8299720.74</v>
      </c>
      <c r="U172" s="4">
        <f t="shared" si="92"/>
        <v>23160267.72</v>
      </c>
      <c r="V172" s="5">
        <f t="shared" si="73"/>
        <v>0.3053129850047306</v>
      </c>
      <c r="W172" s="5">
        <f t="shared" si="74"/>
        <v>0.08456654148223035</v>
      </c>
      <c r="X172" s="5">
        <f t="shared" si="75"/>
        <v>0.4620925690346416</v>
      </c>
      <c r="Y172" s="52"/>
      <c r="Z172" s="12">
        <f t="shared" si="76"/>
        <v>0.8519720955216024</v>
      </c>
      <c r="AA172" s="14">
        <v>507296.5660976578</v>
      </c>
      <c r="AB172" s="18">
        <f t="shared" si="94"/>
        <v>4322.025184691346</v>
      </c>
      <c r="AC172" s="19">
        <v>19.4364722538</v>
      </c>
      <c r="AD172" s="18">
        <f t="shared" si="93"/>
        <v>4302.588712437546</v>
      </c>
      <c r="AE172" s="21"/>
      <c r="AF172" s="2">
        <f t="shared" si="91"/>
        <v>4227072484.839061</v>
      </c>
      <c r="AG172" s="5">
        <f t="shared" si="78"/>
        <v>0.29717173114617806</v>
      </c>
      <c r="AH172" s="5">
        <f t="shared" si="79"/>
        <v>0.05438474282722233</v>
      </c>
      <c r="AI172" s="5">
        <f t="shared" si="80"/>
        <v>0.19634678065654226</v>
      </c>
      <c r="AJ172" s="5">
        <f t="shared" si="81"/>
        <v>0.5479032546299426</v>
      </c>
      <c r="AL172" s="14">
        <v>4318.805534759036</v>
      </c>
      <c r="AM172" s="13">
        <f t="shared" si="82"/>
        <v>3.219649932309949</v>
      </c>
      <c r="AN172" s="29">
        <f t="shared" si="95"/>
        <v>0.0007454954631314712</v>
      </c>
      <c r="AO172" s="71"/>
      <c r="AP172" s="93">
        <v>13258908.41</v>
      </c>
      <c r="AQ172" s="93">
        <v>12830009.11</v>
      </c>
      <c r="AR172" s="16">
        <f t="shared" si="86"/>
        <v>-428899.30000000075</v>
      </c>
      <c r="AS172" s="73">
        <f t="shared" si="87"/>
        <v>-0.03234800986154491</v>
      </c>
    </row>
    <row r="173" spans="1:45" ht="12.75">
      <c r="A173" s="1" t="s">
        <v>347</v>
      </c>
      <c r="B173" s="1" t="s">
        <v>348</v>
      </c>
      <c r="C173" s="2" t="s">
        <v>346</v>
      </c>
      <c r="D173" s="1"/>
      <c r="F173" s="67">
        <v>827501963</v>
      </c>
      <c r="G173" s="62">
        <v>50.76</v>
      </c>
      <c r="H173" s="10">
        <f t="shared" si="83"/>
        <v>0.5075999999999999</v>
      </c>
      <c r="I173" s="40">
        <v>4046231.76</v>
      </c>
      <c r="J173" s="40">
        <v>400754.37</v>
      </c>
      <c r="K173" s="40">
        <v>0</v>
      </c>
      <c r="L173" s="40">
        <v>138175.51</v>
      </c>
      <c r="M173" s="48">
        <f t="shared" si="70"/>
        <v>4585161.64</v>
      </c>
      <c r="N173" s="40">
        <v>1309711</v>
      </c>
      <c r="O173" s="40">
        <v>4781324.49</v>
      </c>
      <c r="P173" s="40">
        <v>0</v>
      </c>
      <c r="Q173" s="4">
        <f t="shared" si="71"/>
        <v>6091035.49</v>
      </c>
      <c r="R173" s="40">
        <v>4500370.71</v>
      </c>
      <c r="S173" s="40">
        <v>0</v>
      </c>
      <c r="T173" s="4">
        <f aca="true" t="shared" si="96" ref="T173:T204">R173+S173</f>
        <v>4500370.71</v>
      </c>
      <c r="U173" s="4">
        <f t="shared" si="92"/>
        <v>15176567.84</v>
      </c>
      <c r="V173" s="5">
        <f t="shared" si="73"/>
        <v>0.5438501551929249</v>
      </c>
      <c r="W173" s="5">
        <f t="shared" si="74"/>
        <v>0.7360750502533853</v>
      </c>
      <c r="X173" s="5">
        <f t="shared" si="75"/>
        <v>0.5540967689523172</v>
      </c>
      <c r="Y173" s="51"/>
      <c r="Z173" s="12">
        <f t="shared" si="76"/>
        <v>1.8340219743986272</v>
      </c>
      <c r="AA173" s="14">
        <v>186794.87512163477</v>
      </c>
      <c r="AB173" s="18">
        <f t="shared" si="94"/>
        <v>3425.859056781256</v>
      </c>
      <c r="AC173" s="19">
        <v>115.00041499650001</v>
      </c>
      <c r="AD173" s="18">
        <f t="shared" si="93"/>
        <v>3310.8586417847564</v>
      </c>
      <c r="AE173" s="21"/>
      <c r="AF173" s="2">
        <f t="shared" si="91"/>
        <v>1630224513.3963752</v>
      </c>
      <c r="AG173" s="5">
        <f t="shared" si="78"/>
        <v>0.2812595199201962</v>
      </c>
      <c r="AH173" s="5">
        <f t="shared" si="79"/>
        <v>0.37363169550861836</v>
      </c>
      <c r="AI173" s="5">
        <f t="shared" si="80"/>
        <v>0.27605833877592867</v>
      </c>
      <c r="AJ173" s="5">
        <f t="shared" si="81"/>
        <v>0.9309495542047432</v>
      </c>
      <c r="AL173" s="14">
        <v>3284.1553291248947</v>
      </c>
      <c r="AM173" s="13">
        <f t="shared" si="82"/>
        <v>141.70372765636148</v>
      </c>
      <c r="AN173" s="29">
        <f t="shared" si="95"/>
        <v>0.04314769353315583</v>
      </c>
      <c r="AO173" s="71"/>
      <c r="AP173" s="93">
        <v>10637770.64</v>
      </c>
      <c r="AQ173" s="93">
        <v>11851022.25</v>
      </c>
      <c r="AR173" s="16">
        <f t="shared" si="86"/>
        <v>1213251.6099999994</v>
      </c>
      <c r="AS173" s="73">
        <f t="shared" si="87"/>
        <v>0.11405130370436331</v>
      </c>
    </row>
    <row r="174" spans="1:45" ht="15.75">
      <c r="A174" s="1" t="s">
        <v>349</v>
      </c>
      <c r="B174" s="1" t="s">
        <v>350</v>
      </c>
      <c r="C174" s="2" t="s">
        <v>346</v>
      </c>
      <c r="D174" s="1"/>
      <c r="E174" s="66"/>
      <c r="F174" s="67">
        <v>278049291</v>
      </c>
      <c r="G174" s="62">
        <v>87.34</v>
      </c>
      <c r="H174" s="10">
        <f t="shared" si="83"/>
        <v>0.8734000000000001</v>
      </c>
      <c r="I174" s="40">
        <v>832212.37</v>
      </c>
      <c r="J174" s="40">
        <v>42421.13</v>
      </c>
      <c r="K174" s="40">
        <v>0</v>
      </c>
      <c r="L174" s="40">
        <v>28418.11</v>
      </c>
      <c r="M174" s="48">
        <f t="shared" si="70"/>
        <v>903051.61</v>
      </c>
      <c r="N174" s="40">
        <v>81328</v>
      </c>
      <c r="O174" s="40">
        <v>0</v>
      </c>
      <c r="P174" s="40">
        <v>0</v>
      </c>
      <c r="Q174" s="4">
        <f t="shared" si="71"/>
        <v>81328</v>
      </c>
      <c r="R174" s="40">
        <v>879828.91</v>
      </c>
      <c r="S174" s="40">
        <v>0</v>
      </c>
      <c r="T174" s="4">
        <f t="shared" si="96"/>
        <v>879828.91</v>
      </c>
      <c r="U174" s="4">
        <f t="shared" si="92"/>
        <v>1864208.52</v>
      </c>
      <c r="V174" s="5">
        <f t="shared" si="73"/>
        <v>0.31642911472124563</v>
      </c>
      <c r="W174" s="5">
        <f t="shared" si="74"/>
        <v>0.02924949015604575</v>
      </c>
      <c r="X174" s="5">
        <f t="shared" si="75"/>
        <v>0.3247811230707292</v>
      </c>
      <c r="Y174" s="51"/>
      <c r="Z174" s="12">
        <f t="shared" si="76"/>
        <v>0.6704597279480206</v>
      </c>
      <c r="AA174" s="14">
        <v>433307.1065989848</v>
      </c>
      <c r="AB174" s="18">
        <f t="shared" si="94"/>
        <v>2905.149648082993</v>
      </c>
      <c r="AC174" s="19">
        <v>13.582914418125</v>
      </c>
      <c r="AD174" s="18">
        <f t="shared" si="93"/>
        <v>2891.566733664868</v>
      </c>
      <c r="AE174" s="21"/>
      <c r="AF174" s="2">
        <f t="shared" si="91"/>
        <v>318352749.0267918</v>
      </c>
      <c r="AG174" s="5">
        <f t="shared" si="78"/>
        <v>0.28366383288997493</v>
      </c>
      <c r="AH174" s="5">
        <f t="shared" si="79"/>
        <v>0.02554650470229036</v>
      </c>
      <c r="AI174" s="5">
        <f t="shared" si="80"/>
        <v>0.27636918879753597</v>
      </c>
      <c r="AJ174" s="5">
        <f t="shared" si="81"/>
        <v>0.5855795263898013</v>
      </c>
      <c r="AL174" s="14">
        <v>2605.42911881325</v>
      </c>
      <c r="AM174" s="13">
        <f t="shared" si="82"/>
        <v>299.72052926974266</v>
      </c>
      <c r="AN174" s="29">
        <f t="shared" si="95"/>
        <v>0.11503691545685292</v>
      </c>
      <c r="AO174" s="71"/>
      <c r="AP174" s="93">
        <v>1131765.34</v>
      </c>
      <c r="AQ174" s="93">
        <v>1183622.47</v>
      </c>
      <c r="AR174" s="16">
        <f t="shared" si="86"/>
        <v>51857.12999999989</v>
      </c>
      <c r="AS174" s="73">
        <f t="shared" si="87"/>
        <v>0.04581968378710015</v>
      </c>
    </row>
    <row r="175" spans="1:45" ht="12.75">
      <c r="A175" s="1" t="s">
        <v>351</v>
      </c>
      <c r="B175" s="1" t="s">
        <v>352</v>
      </c>
      <c r="C175" s="2" t="s">
        <v>346</v>
      </c>
      <c r="D175" s="1"/>
      <c r="F175" s="67">
        <v>375423997</v>
      </c>
      <c r="G175" s="62">
        <v>69.92</v>
      </c>
      <c r="H175" s="10">
        <f t="shared" si="83"/>
        <v>0.6992</v>
      </c>
      <c r="I175" s="40">
        <v>1412606.81</v>
      </c>
      <c r="J175" s="40">
        <v>139902.97</v>
      </c>
      <c r="K175" s="40">
        <v>0</v>
      </c>
      <c r="L175" s="40">
        <v>48237.29</v>
      </c>
      <c r="M175" s="48">
        <f t="shared" si="70"/>
        <v>1600747.07</v>
      </c>
      <c r="N175" s="40">
        <v>5637359</v>
      </c>
      <c r="O175" s="40">
        <v>0</v>
      </c>
      <c r="P175" s="40">
        <v>0</v>
      </c>
      <c r="Q175" s="4">
        <f t="shared" si="71"/>
        <v>5637359</v>
      </c>
      <c r="R175" s="40">
        <v>549783.73</v>
      </c>
      <c r="S175" s="40">
        <v>0</v>
      </c>
      <c r="T175" s="4">
        <f t="shared" si="96"/>
        <v>549783.73</v>
      </c>
      <c r="U175" s="4">
        <f t="shared" si="92"/>
        <v>7787889.800000001</v>
      </c>
      <c r="V175" s="5">
        <f t="shared" si="73"/>
        <v>0.14644341714789214</v>
      </c>
      <c r="W175" s="5">
        <f t="shared" si="74"/>
        <v>1.501597938610195</v>
      </c>
      <c r="X175" s="5">
        <f t="shared" si="75"/>
        <v>0.42638379080493355</v>
      </c>
      <c r="Y175" s="51"/>
      <c r="Z175" s="12">
        <f t="shared" si="76"/>
        <v>2.0744251465630206</v>
      </c>
      <c r="AA175" s="14">
        <v>107056.76382660688</v>
      </c>
      <c r="AB175" s="18">
        <f t="shared" si="94"/>
        <v>2220.8124299157166</v>
      </c>
      <c r="AC175" s="19">
        <v>209.52954937845</v>
      </c>
      <c r="AD175" s="18">
        <f t="shared" si="93"/>
        <v>2011.2828805372667</v>
      </c>
      <c r="AE175" s="21"/>
      <c r="AF175" s="2">
        <f t="shared" si="91"/>
        <v>536933634.153318</v>
      </c>
      <c r="AG175" s="5">
        <f t="shared" si="78"/>
        <v>0.2981275465308096</v>
      </c>
      <c r="AH175" s="5">
        <f t="shared" si="79"/>
        <v>1.0499172786762483</v>
      </c>
      <c r="AI175" s="5">
        <f t="shared" si="80"/>
        <v>0.10239323726980619</v>
      </c>
      <c r="AJ175" s="5">
        <f t="shared" si="81"/>
        <v>1.4504380624768642</v>
      </c>
      <c r="AL175" s="14">
        <v>2069.8692838711167</v>
      </c>
      <c r="AM175" s="13">
        <f t="shared" si="82"/>
        <v>150.94314604459987</v>
      </c>
      <c r="AN175" s="29">
        <f t="shared" si="95"/>
        <v>0.07292399922100518</v>
      </c>
      <c r="AO175" s="71"/>
      <c r="AP175" s="93">
        <v>4148828.12</v>
      </c>
      <c r="AQ175" s="93">
        <v>4205287.14</v>
      </c>
      <c r="AR175" s="16">
        <f t="shared" si="86"/>
        <v>56459.01999999955</v>
      </c>
      <c r="AS175" s="73">
        <f t="shared" si="87"/>
        <v>0.013608425889670154</v>
      </c>
    </row>
    <row r="176" spans="1:45" ht="12.75">
      <c r="A176" s="1" t="s">
        <v>353</v>
      </c>
      <c r="B176" s="1" t="s">
        <v>354</v>
      </c>
      <c r="C176" s="2" t="s">
        <v>346</v>
      </c>
      <c r="D176" s="1"/>
      <c r="F176" s="67">
        <v>1448553091</v>
      </c>
      <c r="G176" s="62">
        <v>62.78</v>
      </c>
      <c r="H176" s="10">
        <f t="shared" si="83"/>
        <v>0.6278</v>
      </c>
      <c r="I176" s="40">
        <v>5586303.859999999</v>
      </c>
      <c r="J176" s="40">
        <v>553264.48</v>
      </c>
      <c r="K176" s="40">
        <v>0</v>
      </c>
      <c r="L176" s="40">
        <v>190758.84</v>
      </c>
      <c r="M176" s="48">
        <f t="shared" si="70"/>
        <v>6330327.18</v>
      </c>
      <c r="N176" s="40">
        <v>12372285</v>
      </c>
      <c r="O176" s="40">
        <v>7849630.55</v>
      </c>
      <c r="P176" s="40">
        <v>0</v>
      </c>
      <c r="Q176" s="4">
        <f t="shared" si="71"/>
        <v>20221915.55</v>
      </c>
      <c r="R176" s="40">
        <v>11245070.56</v>
      </c>
      <c r="S176" s="40">
        <v>0</v>
      </c>
      <c r="T176" s="4">
        <f t="shared" si="96"/>
        <v>11245070.56</v>
      </c>
      <c r="U176" s="4">
        <f t="shared" si="92"/>
        <v>37797313.29</v>
      </c>
      <c r="V176" s="5">
        <f t="shared" si="73"/>
        <v>0.776296749485173</v>
      </c>
      <c r="W176" s="5">
        <f t="shared" si="74"/>
        <v>1.3960078975110206</v>
      </c>
      <c r="X176" s="5">
        <f t="shared" si="75"/>
        <v>0.4370103670573715</v>
      </c>
      <c r="Y176" s="52"/>
      <c r="Z176" s="12">
        <f t="shared" si="76"/>
        <v>2.609315014053565</v>
      </c>
      <c r="AA176" s="14">
        <v>92665.93446690506</v>
      </c>
      <c r="AB176" s="18">
        <f t="shared" si="94"/>
        <v>2417.9461409579912</v>
      </c>
      <c r="AC176" s="19">
        <v>212.747167757925</v>
      </c>
      <c r="AD176" s="18">
        <f t="shared" si="93"/>
        <v>2205.198973200066</v>
      </c>
      <c r="AE176" s="21"/>
      <c r="AF176" s="2">
        <f t="shared" si="91"/>
        <v>2307348026.4415417</v>
      </c>
      <c r="AG176" s="5">
        <f t="shared" si="78"/>
        <v>0.2743551084386178</v>
      </c>
      <c r="AH176" s="5">
        <f t="shared" si="79"/>
        <v>0.8764137580574187</v>
      </c>
      <c r="AI176" s="5">
        <f t="shared" si="80"/>
        <v>0.48735909932679167</v>
      </c>
      <c r="AJ176" s="5">
        <f t="shared" si="81"/>
        <v>1.6381279658228283</v>
      </c>
      <c r="AL176" s="14">
        <v>2306.020033492275</v>
      </c>
      <c r="AM176" s="13">
        <f t="shared" si="82"/>
        <v>111.92610746571609</v>
      </c>
      <c r="AN176" s="29">
        <f t="shared" si="95"/>
        <v>0.0485364853037349</v>
      </c>
      <c r="AO176" s="71"/>
      <c r="AP176" s="93">
        <v>17199016.14</v>
      </c>
      <c r="AQ176" s="93">
        <v>18402663.560000002</v>
      </c>
      <c r="AR176" s="16">
        <f t="shared" si="86"/>
        <v>1203647.4200000018</v>
      </c>
      <c r="AS176" s="73">
        <f t="shared" si="87"/>
        <v>0.06998350430061297</v>
      </c>
    </row>
    <row r="177" spans="1:45" ht="12.75">
      <c r="A177" s="1" t="s">
        <v>355</v>
      </c>
      <c r="B177" s="1" t="s">
        <v>356</v>
      </c>
      <c r="C177" s="2" t="s">
        <v>346</v>
      </c>
      <c r="D177" s="1"/>
      <c r="F177" s="67">
        <v>990495617</v>
      </c>
      <c r="G177" s="62">
        <v>71.8</v>
      </c>
      <c r="H177" s="10">
        <f t="shared" si="83"/>
        <v>0.718</v>
      </c>
      <c r="I177" s="40">
        <v>3584548.74</v>
      </c>
      <c r="J177" s="40">
        <v>355014.58</v>
      </c>
      <c r="K177" s="40">
        <v>0</v>
      </c>
      <c r="L177" s="40">
        <v>122404.77</v>
      </c>
      <c r="M177" s="48">
        <f t="shared" si="70"/>
        <v>4061968.0900000003</v>
      </c>
      <c r="N177" s="40">
        <v>17352530</v>
      </c>
      <c r="O177" s="40">
        <v>0</v>
      </c>
      <c r="P177" s="40">
        <v>0</v>
      </c>
      <c r="Q177" s="4">
        <f t="shared" si="71"/>
        <v>17352530</v>
      </c>
      <c r="R177" s="40">
        <v>5517688.63</v>
      </c>
      <c r="S177" s="40">
        <v>0</v>
      </c>
      <c r="T177" s="4">
        <f t="shared" si="96"/>
        <v>5517688.63</v>
      </c>
      <c r="U177" s="4">
        <f t="shared" si="92"/>
        <v>26932186.72</v>
      </c>
      <c r="V177" s="5">
        <f t="shared" si="73"/>
        <v>0.5570634069751769</v>
      </c>
      <c r="W177" s="5">
        <f t="shared" si="74"/>
        <v>1.7519037643555773</v>
      </c>
      <c r="X177" s="5">
        <f t="shared" si="75"/>
        <v>0.41009450423443927</v>
      </c>
      <c r="Y177" s="52"/>
      <c r="Z177" s="12">
        <f t="shared" si="76"/>
        <v>2.719061675565193</v>
      </c>
      <c r="AA177" s="14">
        <v>103683.57630272953</v>
      </c>
      <c r="AB177" s="18">
        <f t="shared" si="94"/>
        <v>2819.2203871029133</v>
      </c>
      <c r="AC177" s="37">
        <v>258.432185017125</v>
      </c>
      <c r="AD177" s="18">
        <f t="shared" si="93"/>
        <v>2560.7882020857883</v>
      </c>
      <c r="AE177" s="21"/>
      <c r="AF177" s="2">
        <f t="shared" si="91"/>
        <v>1379520357.9387188</v>
      </c>
      <c r="AG177" s="5">
        <f t="shared" si="78"/>
        <v>0.29444785404032736</v>
      </c>
      <c r="AH177" s="5">
        <f t="shared" si="79"/>
        <v>1.2578669028073042</v>
      </c>
      <c r="AI177" s="5">
        <f t="shared" si="80"/>
        <v>0.39997152620817705</v>
      </c>
      <c r="AJ177" s="5">
        <f t="shared" si="81"/>
        <v>1.9522862830558085</v>
      </c>
      <c r="AL177" s="14">
        <v>2513.635304653908</v>
      </c>
      <c r="AM177" s="13">
        <f t="shared" si="82"/>
        <v>305.5850824490053</v>
      </c>
      <c r="AN177" s="29">
        <f t="shared" si="95"/>
        <v>0.12157097009388164</v>
      </c>
      <c r="AO177" s="71"/>
      <c r="AP177" s="93">
        <v>14260410.71</v>
      </c>
      <c r="AQ177" s="93">
        <v>14032110.649999999</v>
      </c>
      <c r="AR177" s="16">
        <f t="shared" si="86"/>
        <v>-228300.06000000238</v>
      </c>
      <c r="AS177" s="73">
        <f t="shared" si="87"/>
        <v>-0.01600936078509357</v>
      </c>
    </row>
    <row r="178" spans="1:45" ht="12.75">
      <c r="A178" s="1" t="s">
        <v>357</v>
      </c>
      <c r="B178" s="1" t="s">
        <v>358</v>
      </c>
      <c r="C178" s="2" t="s">
        <v>346</v>
      </c>
      <c r="D178" s="1"/>
      <c r="F178" s="67">
        <v>688182456</v>
      </c>
      <c r="G178" s="62">
        <v>57.12</v>
      </c>
      <c r="H178" s="10">
        <f t="shared" si="83"/>
        <v>0.5711999999999999</v>
      </c>
      <c r="I178" s="40">
        <v>2809239.11</v>
      </c>
      <c r="J178" s="40">
        <v>278244.45</v>
      </c>
      <c r="K178" s="40">
        <v>0</v>
      </c>
      <c r="L178" s="40">
        <v>95929.71</v>
      </c>
      <c r="M178" s="48">
        <f t="shared" si="70"/>
        <v>3183413.27</v>
      </c>
      <c r="N178" s="40">
        <v>5762996</v>
      </c>
      <c r="O178" s="40">
        <v>0</v>
      </c>
      <c r="P178" s="40">
        <v>0</v>
      </c>
      <c r="Q178" s="4">
        <f t="shared" si="71"/>
        <v>5762996</v>
      </c>
      <c r="R178" s="40">
        <v>9058837.63</v>
      </c>
      <c r="S178" s="40">
        <v>0</v>
      </c>
      <c r="T178" s="4">
        <f t="shared" si="96"/>
        <v>9058837.63</v>
      </c>
      <c r="U178" s="4">
        <f t="shared" si="92"/>
        <v>18005246.9</v>
      </c>
      <c r="V178" s="5">
        <f t="shared" si="73"/>
        <v>1.3163424250385134</v>
      </c>
      <c r="W178" s="5">
        <f t="shared" si="74"/>
        <v>0.8374226848933214</v>
      </c>
      <c r="X178" s="5">
        <f t="shared" si="75"/>
        <v>0.4625827412839481</v>
      </c>
      <c r="Y178" s="52"/>
      <c r="Z178" s="12">
        <f t="shared" si="76"/>
        <v>2.6163478512157825</v>
      </c>
      <c r="AA178" s="14">
        <v>96852.03222262907</v>
      </c>
      <c r="AB178" s="18">
        <f t="shared" si="94"/>
        <v>2533.986063915573</v>
      </c>
      <c r="AC178" s="19">
        <v>127.34965934932502</v>
      </c>
      <c r="AD178" s="18">
        <f t="shared" si="93"/>
        <v>2406.636404566248</v>
      </c>
      <c r="AE178" s="21"/>
      <c r="AF178" s="2">
        <f t="shared" si="91"/>
        <v>1204801218.487395</v>
      </c>
      <c r="AG178" s="5">
        <f t="shared" si="78"/>
        <v>0.2642272618213911</v>
      </c>
      <c r="AH178" s="5">
        <f t="shared" si="79"/>
        <v>0.47833583761106513</v>
      </c>
      <c r="AI178" s="5">
        <f t="shared" si="80"/>
        <v>0.7518947931819988</v>
      </c>
      <c r="AJ178" s="5">
        <f t="shared" si="81"/>
        <v>1.4944578926144547</v>
      </c>
      <c r="AL178" s="14">
        <v>2409.621220906598</v>
      </c>
      <c r="AM178" s="13">
        <f t="shared" si="82"/>
        <v>124.36484300897519</v>
      </c>
      <c r="AN178" s="29">
        <f t="shared" si="95"/>
        <v>0.05161178110897614</v>
      </c>
      <c r="AO178" s="71"/>
      <c r="AP178" s="93">
        <v>18177146.12</v>
      </c>
      <c r="AQ178" s="93">
        <v>16297754.420000002</v>
      </c>
      <c r="AR178" s="16">
        <f t="shared" si="86"/>
        <v>-1879391.6999999993</v>
      </c>
      <c r="AS178" s="73">
        <f t="shared" si="87"/>
        <v>-0.10339311174553066</v>
      </c>
    </row>
    <row r="179" spans="1:45" ht="12.75">
      <c r="A179" s="1" t="s">
        <v>359</v>
      </c>
      <c r="B179" s="1" t="s">
        <v>360</v>
      </c>
      <c r="C179" s="2" t="s">
        <v>346</v>
      </c>
      <c r="D179" s="1"/>
      <c r="E179" s="1" t="s">
        <v>1191</v>
      </c>
      <c r="F179" s="67">
        <v>7411270164</v>
      </c>
      <c r="G179" s="62">
        <v>97.63</v>
      </c>
      <c r="H179" s="10">
        <f t="shared" si="83"/>
        <v>0.9763</v>
      </c>
      <c r="I179" s="40">
        <v>18392001.259999998</v>
      </c>
      <c r="J179" s="40">
        <v>0</v>
      </c>
      <c r="K179" s="40">
        <v>0</v>
      </c>
      <c r="L179" s="40">
        <v>628067.18</v>
      </c>
      <c r="M179" s="48">
        <f t="shared" si="70"/>
        <v>19020068.439999998</v>
      </c>
      <c r="N179" s="40">
        <v>21833534</v>
      </c>
      <c r="O179" s="40">
        <v>0</v>
      </c>
      <c r="P179" s="40">
        <v>0</v>
      </c>
      <c r="Q179" s="4">
        <f t="shared" si="71"/>
        <v>21833534</v>
      </c>
      <c r="R179" s="40">
        <v>30398077</v>
      </c>
      <c r="S179" s="40">
        <v>0</v>
      </c>
      <c r="T179" s="4">
        <f t="shared" si="96"/>
        <v>30398077</v>
      </c>
      <c r="U179" s="4">
        <f t="shared" si="92"/>
        <v>71251679.44</v>
      </c>
      <c r="V179" s="5">
        <f t="shared" si="73"/>
        <v>0.4101601524075813</v>
      </c>
      <c r="W179" s="5">
        <f t="shared" si="74"/>
        <v>0.29459908378533645</v>
      </c>
      <c r="X179" s="5">
        <f t="shared" si="75"/>
        <v>0.2566370948449478</v>
      </c>
      <c r="Y179" s="52"/>
      <c r="Z179" s="12">
        <f t="shared" si="76"/>
        <v>0.9613963310378655</v>
      </c>
      <c r="AA179" s="14">
        <v>425383.7239745668</v>
      </c>
      <c r="AB179" s="18">
        <f t="shared" si="94"/>
        <v>4089.623515123726</v>
      </c>
      <c r="AC179" s="19">
        <v>92.2035061845</v>
      </c>
      <c r="AD179" s="18">
        <f t="shared" si="93"/>
        <v>3997.420008939226</v>
      </c>
      <c r="AE179" s="21"/>
      <c r="AF179" s="2">
        <f t="shared" si="91"/>
        <v>7591181157.431118</v>
      </c>
      <c r="AG179" s="5">
        <f t="shared" si="78"/>
        <v>0.2505547956971225</v>
      </c>
      <c r="AH179" s="5">
        <f t="shared" si="79"/>
        <v>0.2876170854996239</v>
      </c>
      <c r="AI179" s="5">
        <f t="shared" si="80"/>
        <v>0.4004393567955216</v>
      </c>
      <c r="AJ179" s="5">
        <f t="shared" si="81"/>
        <v>0.9386112379922681</v>
      </c>
      <c r="AL179" s="14">
        <v>3862.065018515326</v>
      </c>
      <c r="AM179" s="13">
        <f t="shared" si="82"/>
        <v>227.55849660840022</v>
      </c>
      <c r="AN179" s="29">
        <f t="shared" si="95"/>
        <v>0.05892145666047833</v>
      </c>
      <c r="AO179" s="71"/>
      <c r="AP179" s="93">
        <v>43117966.4</v>
      </c>
      <c r="AQ179" s="93">
        <v>46459638.51</v>
      </c>
      <c r="AR179" s="16">
        <f t="shared" si="86"/>
        <v>3341672.1099999994</v>
      </c>
      <c r="AS179" s="73">
        <f t="shared" si="87"/>
        <v>0.07750068913268598</v>
      </c>
    </row>
    <row r="180" spans="1:45" ht="12.75">
      <c r="A180" s="1" t="s">
        <v>361</v>
      </c>
      <c r="B180" s="1" t="s">
        <v>362</v>
      </c>
      <c r="C180" s="2" t="s">
        <v>346</v>
      </c>
      <c r="D180" s="1"/>
      <c r="F180" s="67">
        <v>1077482303</v>
      </c>
      <c r="G180" s="62">
        <v>42.28</v>
      </c>
      <c r="H180" s="10">
        <f t="shared" si="83"/>
        <v>0.4228</v>
      </c>
      <c r="I180" s="40">
        <v>6376271.319999999</v>
      </c>
      <c r="J180" s="40">
        <v>631497.24</v>
      </c>
      <c r="K180" s="40">
        <v>0</v>
      </c>
      <c r="L180" s="40">
        <v>217734.79</v>
      </c>
      <c r="M180" s="48">
        <f t="shared" si="70"/>
        <v>7225503.35</v>
      </c>
      <c r="N180" s="40">
        <v>3469634</v>
      </c>
      <c r="O180" s="40">
        <v>0</v>
      </c>
      <c r="P180" s="40">
        <v>0</v>
      </c>
      <c r="Q180" s="4">
        <f t="shared" si="71"/>
        <v>3469634</v>
      </c>
      <c r="R180" s="40">
        <v>7469958.37</v>
      </c>
      <c r="S180" s="40">
        <v>0</v>
      </c>
      <c r="T180" s="4">
        <f t="shared" si="96"/>
        <v>7469958.37</v>
      </c>
      <c r="U180" s="4">
        <f t="shared" si="92"/>
        <v>18165095.72</v>
      </c>
      <c r="V180" s="5">
        <f t="shared" si="73"/>
        <v>0.6932789846479733</v>
      </c>
      <c r="W180" s="5">
        <f t="shared" si="74"/>
        <v>0.3220130846084068</v>
      </c>
      <c r="X180" s="5">
        <f t="shared" si="75"/>
        <v>0.6705913711883953</v>
      </c>
      <c r="Y180" s="52"/>
      <c r="Z180" s="12">
        <f t="shared" si="76"/>
        <v>1.6858834404447753</v>
      </c>
      <c r="AA180" s="14">
        <v>177481.26323218067</v>
      </c>
      <c r="AB180" s="18">
        <f t="shared" si="94"/>
        <v>2992.1272267235354</v>
      </c>
      <c r="AC180" s="19">
        <v>49.394502421200016</v>
      </c>
      <c r="AD180" s="18">
        <f t="shared" si="93"/>
        <v>2942.7327243023356</v>
      </c>
      <c r="AE180" s="21"/>
      <c r="AF180" s="2">
        <f t="shared" si="91"/>
        <v>2548444425.2601705</v>
      </c>
      <c r="AG180" s="5">
        <f t="shared" si="78"/>
        <v>0.2835260317384535</v>
      </c>
      <c r="AH180" s="5">
        <f t="shared" si="79"/>
        <v>0.13614713217243438</v>
      </c>
      <c r="AI180" s="5">
        <f t="shared" si="80"/>
        <v>0.29311835470916314</v>
      </c>
      <c r="AJ180" s="5">
        <f t="shared" si="81"/>
        <v>0.712791518620051</v>
      </c>
      <c r="AL180" s="14">
        <v>2945.3350591946437</v>
      </c>
      <c r="AM180" s="13">
        <f t="shared" si="82"/>
        <v>46.792167528891696</v>
      </c>
      <c r="AN180" s="29">
        <f t="shared" si="95"/>
        <v>0.015886874188665752</v>
      </c>
      <c r="AO180" s="71"/>
      <c r="AP180" s="93">
        <v>11590894.23</v>
      </c>
      <c r="AQ180" s="93">
        <v>12326154.39</v>
      </c>
      <c r="AR180" s="16">
        <f t="shared" si="86"/>
        <v>735260.1600000001</v>
      </c>
      <c r="AS180" s="73">
        <f t="shared" si="87"/>
        <v>0.06343429121257714</v>
      </c>
    </row>
    <row r="181" spans="1:45" ht="12.75">
      <c r="A181" s="1" t="s">
        <v>363</v>
      </c>
      <c r="B181" s="1" t="s">
        <v>364</v>
      </c>
      <c r="C181" s="2" t="s">
        <v>346</v>
      </c>
      <c r="D181" s="1"/>
      <c r="E181" s="65"/>
      <c r="F181" s="67">
        <v>1801888963</v>
      </c>
      <c r="G181" s="62">
        <v>73.23</v>
      </c>
      <c r="H181" s="10">
        <f t="shared" si="83"/>
        <v>0.7323000000000001</v>
      </c>
      <c r="I181" s="40">
        <v>6403553.55</v>
      </c>
      <c r="J181" s="40">
        <v>634221.77</v>
      </c>
      <c r="K181" s="40">
        <v>0</v>
      </c>
      <c r="L181" s="40">
        <v>218667.97</v>
      </c>
      <c r="M181" s="48">
        <f t="shared" si="70"/>
        <v>7256443.29</v>
      </c>
      <c r="N181" s="40">
        <v>1695691</v>
      </c>
      <c r="O181" s="40">
        <v>0</v>
      </c>
      <c r="P181" s="40">
        <v>0</v>
      </c>
      <c r="Q181" s="4">
        <f t="shared" si="71"/>
        <v>1695691</v>
      </c>
      <c r="R181" s="40">
        <v>4989695.66</v>
      </c>
      <c r="S181" s="40">
        <v>0</v>
      </c>
      <c r="T181" s="4">
        <f t="shared" si="96"/>
        <v>4989695.66</v>
      </c>
      <c r="U181" s="4">
        <f t="shared" si="92"/>
        <v>13941829.95</v>
      </c>
      <c r="V181" s="5">
        <f t="shared" si="73"/>
        <v>0.2769147135288824</v>
      </c>
      <c r="W181" s="5">
        <f t="shared" si="74"/>
        <v>0.09410629815817348</v>
      </c>
      <c r="X181" s="5">
        <f t="shared" si="75"/>
        <v>0.4027131215631959</v>
      </c>
      <c r="Y181" s="52"/>
      <c r="Z181" s="12">
        <f t="shared" si="76"/>
        <v>0.7737341332502518</v>
      </c>
      <c r="AA181" s="14">
        <v>583669.4200351494</v>
      </c>
      <c r="AB181" s="18">
        <f t="shared" si="94"/>
        <v>4516.049528155734</v>
      </c>
      <c r="AC181" s="19">
        <v>20.723298356475006</v>
      </c>
      <c r="AD181" s="18">
        <f t="shared" si="93"/>
        <v>4495.326229799259</v>
      </c>
      <c r="AE181" s="21"/>
      <c r="AF181" s="2">
        <f t="shared" si="91"/>
        <v>2460588506.076744</v>
      </c>
      <c r="AG181" s="5">
        <f t="shared" si="78"/>
        <v>0.2949068189207284</v>
      </c>
      <c r="AH181" s="5">
        <f t="shared" si="79"/>
        <v>0.06891404214123044</v>
      </c>
      <c r="AI181" s="5">
        <f t="shared" si="80"/>
        <v>0.20278464471720062</v>
      </c>
      <c r="AJ181" s="5">
        <f t="shared" si="81"/>
        <v>0.5666055057791595</v>
      </c>
      <c r="AL181" s="14">
        <v>4427.317506430677</v>
      </c>
      <c r="AM181" s="13">
        <f t="shared" si="82"/>
        <v>88.73202172505717</v>
      </c>
      <c r="AN181" s="29">
        <f t="shared" si="95"/>
        <v>0.020041937718759482</v>
      </c>
      <c r="AO181" s="71"/>
      <c r="AP181" s="93">
        <v>8584253.58</v>
      </c>
      <c r="AQ181" s="93">
        <v>8607132.58</v>
      </c>
      <c r="AR181" s="16">
        <f t="shared" si="86"/>
        <v>22879</v>
      </c>
      <c r="AS181" s="73">
        <f t="shared" si="87"/>
        <v>0.002665228815386416</v>
      </c>
    </row>
    <row r="182" spans="1:45" ht="12.75">
      <c r="A182" s="1" t="s">
        <v>365</v>
      </c>
      <c r="B182" s="1" t="s">
        <v>366</v>
      </c>
      <c r="C182" s="2" t="s">
        <v>346</v>
      </c>
      <c r="D182" s="1"/>
      <c r="F182" s="67">
        <v>853992932</v>
      </c>
      <c r="G182" s="62">
        <v>71.85</v>
      </c>
      <c r="H182" s="10">
        <f t="shared" si="83"/>
        <v>0.7184999999999999</v>
      </c>
      <c r="I182" s="40">
        <v>3063904.13</v>
      </c>
      <c r="J182" s="40">
        <v>303525.82</v>
      </c>
      <c r="K182" s="40">
        <v>0</v>
      </c>
      <c r="L182" s="40">
        <v>104621.14</v>
      </c>
      <c r="M182" s="48">
        <f t="shared" si="70"/>
        <v>3472051.09</v>
      </c>
      <c r="N182" s="40">
        <v>14914545</v>
      </c>
      <c r="O182" s="40">
        <v>0</v>
      </c>
      <c r="P182" s="40">
        <v>0</v>
      </c>
      <c r="Q182" s="4">
        <f t="shared" si="71"/>
        <v>14914545</v>
      </c>
      <c r="R182" s="77">
        <v>0</v>
      </c>
      <c r="S182" s="40">
        <v>0</v>
      </c>
      <c r="T182" s="4">
        <f t="shared" si="96"/>
        <v>0</v>
      </c>
      <c r="U182" s="4">
        <f t="shared" si="92"/>
        <v>18386596.09</v>
      </c>
      <c r="V182" s="5">
        <f t="shared" si="73"/>
        <v>0</v>
      </c>
      <c r="W182" s="5">
        <f t="shared" si="74"/>
        <v>1.7464482949608298</v>
      </c>
      <c r="X182" s="5">
        <f t="shared" si="75"/>
        <v>0.40656672437190616</v>
      </c>
      <c r="Y182" s="52"/>
      <c r="Z182" s="12">
        <f t="shared" si="76"/>
        <v>2.153015019332736</v>
      </c>
      <c r="AA182" s="14">
        <v>151731.3927943761</v>
      </c>
      <c r="AB182" s="18">
        <f t="shared" si="94"/>
        <v>3266.7996759056664</v>
      </c>
      <c r="AC182" s="19">
        <v>190.187989245</v>
      </c>
      <c r="AD182" s="18">
        <f t="shared" si="93"/>
        <v>3076.6116866606662</v>
      </c>
      <c r="AE182" s="21"/>
      <c r="AF182" s="2">
        <f t="shared" si="91"/>
        <v>1188577497.5643704</v>
      </c>
      <c r="AG182" s="5">
        <f t="shared" si="78"/>
        <v>0.29211819146121454</v>
      </c>
      <c r="AH182" s="5">
        <f t="shared" si="79"/>
        <v>1.2548230999293561</v>
      </c>
      <c r="AI182" s="5">
        <f t="shared" si="80"/>
        <v>0</v>
      </c>
      <c r="AJ182" s="5">
        <f t="shared" si="81"/>
        <v>1.5469412913905707</v>
      </c>
      <c r="AL182" s="14">
        <v>2781.1036439580353</v>
      </c>
      <c r="AM182" s="13">
        <f t="shared" si="82"/>
        <v>485.6960319476311</v>
      </c>
      <c r="AN182" s="29">
        <f t="shared" si="95"/>
        <v>0.1746414712025597</v>
      </c>
      <c r="AO182" s="71"/>
      <c r="AP182" s="94">
        <v>10480420</v>
      </c>
      <c r="AQ182" s="94">
        <v>11148913</v>
      </c>
      <c r="AR182" s="16">
        <f t="shared" si="86"/>
        <v>668493</v>
      </c>
      <c r="AS182" s="73">
        <f t="shared" si="87"/>
        <v>0.06378494373317099</v>
      </c>
    </row>
    <row r="183" spans="1:45" ht="12.75">
      <c r="A183" s="1" t="s">
        <v>367</v>
      </c>
      <c r="B183" s="1" t="s">
        <v>368</v>
      </c>
      <c r="C183" s="2" t="s">
        <v>346</v>
      </c>
      <c r="D183" s="1"/>
      <c r="F183" s="67">
        <v>170883100</v>
      </c>
      <c r="G183" s="62">
        <v>65.78</v>
      </c>
      <c r="H183" s="10">
        <f t="shared" si="83"/>
        <v>0.6578</v>
      </c>
      <c r="I183" s="40">
        <v>661165.26</v>
      </c>
      <c r="J183" s="40">
        <v>65489.19</v>
      </c>
      <c r="K183" s="40">
        <v>0</v>
      </c>
      <c r="L183" s="40">
        <v>22576.83</v>
      </c>
      <c r="M183" s="48">
        <f t="shared" si="70"/>
        <v>749231.2799999999</v>
      </c>
      <c r="N183" s="40">
        <v>776951</v>
      </c>
      <c r="O183" s="40">
        <v>868539.96</v>
      </c>
      <c r="P183" s="40">
        <v>0</v>
      </c>
      <c r="Q183" s="4">
        <f t="shared" si="71"/>
        <v>1645490.96</v>
      </c>
      <c r="R183" s="40">
        <v>750718.72</v>
      </c>
      <c r="S183" s="40">
        <v>0</v>
      </c>
      <c r="T183" s="4">
        <f t="shared" si="96"/>
        <v>750718.72</v>
      </c>
      <c r="U183" s="4">
        <f t="shared" si="92"/>
        <v>3145440.96</v>
      </c>
      <c r="V183" s="5">
        <f t="shared" si="73"/>
        <v>0.4393171238115413</v>
      </c>
      <c r="W183" s="5">
        <f t="shared" si="74"/>
        <v>0.962933701460238</v>
      </c>
      <c r="X183" s="5">
        <f t="shared" si="75"/>
        <v>0.4384466808010856</v>
      </c>
      <c r="Y183" s="52"/>
      <c r="Z183" s="12">
        <f t="shared" si="76"/>
        <v>1.840697506072865</v>
      </c>
      <c r="AA183" s="14">
        <v>169443.9393939394</v>
      </c>
      <c r="AB183" s="18">
        <f t="shared" si="94"/>
        <v>3118.9503666158594</v>
      </c>
      <c r="AC183" s="19">
        <v>175.96264614660004</v>
      </c>
      <c r="AD183" s="18">
        <f t="shared" si="93"/>
        <v>2942.9877204692593</v>
      </c>
      <c r="AE183" s="21"/>
      <c r="AF183" s="2">
        <f t="shared" si="91"/>
        <v>259779720.27972025</v>
      </c>
      <c r="AG183" s="5">
        <f t="shared" si="78"/>
        <v>0.28841022663095417</v>
      </c>
      <c r="AH183" s="5">
        <f t="shared" si="79"/>
        <v>0.6334177888205447</v>
      </c>
      <c r="AI183" s="5">
        <f t="shared" si="80"/>
        <v>0.2889828040432319</v>
      </c>
      <c r="AJ183" s="5">
        <f t="shared" si="81"/>
        <v>1.2108108194947307</v>
      </c>
      <c r="AL183" s="14">
        <v>2789.2856637185737</v>
      </c>
      <c r="AM183" s="13">
        <f t="shared" si="82"/>
        <v>329.6647028972857</v>
      </c>
      <c r="AN183" s="29">
        <f t="shared" si="95"/>
        <v>0.11818965234912109</v>
      </c>
      <c r="AO183" s="71"/>
      <c r="AP183" s="93">
        <v>1743090.07</v>
      </c>
      <c r="AQ183" s="93">
        <v>1396680.29</v>
      </c>
      <c r="AR183" s="16">
        <f t="shared" si="86"/>
        <v>-346409.78</v>
      </c>
      <c r="AS183" s="73">
        <f t="shared" si="87"/>
        <v>-0.19873314980217863</v>
      </c>
    </row>
    <row r="184" spans="1:45" ht="12.75">
      <c r="A184" s="1" t="s">
        <v>369</v>
      </c>
      <c r="B184" s="1" t="s">
        <v>370</v>
      </c>
      <c r="C184" s="2" t="s">
        <v>346</v>
      </c>
      <c r="D184" s="1"/>
      <c r="F184" s="67">
        <v>61352203</v>
      </c>
      <c r="G184" s="62">
        <v>56.48</v>
      </c>
      <c r="H184" s="10">
        <f t="shared" si="83"/>
        <v>0.5648</v>
      </c>
      <c r="I184" s="40">
        <v>263894.94</v>
      </c>
      <c r="J184" s="40">
        <v>26142.74</v>
      </c>
      <c r="K184" s="40">
        <v>0</v>
      </c>
      <c r="L184" s="40">
        <v>9013.07</v>
      </c>
      <c r="M184" s="48">
        <f t="shared" si="70"/>
        <v>299050.75</v>
      </c>
      <c r="N184" s="40">
        <v>709641</v>
      </c>
      <c r="O184" s="40">
        <v>0</v>
      </c>
      <c r="P184" s="40">
        <v>0</v>
      </c>
      <c r="Q184" s="4">
        <f t="shared" si="71"/>
        <v>709641</v>
      </c>
      <c r="R184" s="40">
        <v>747248.07</v>
      </c>
      <c r="S184" s="40">
        <v>0</v>
      </c>
      <c r="T184" s="4">
        <f t="shared" si="96"/>
        <v>747248.07</v>
      </c>
      <c r="U184" s="4">
        <f t="shared" si="92"/>
        <v>1755939.8199999998</v>
      </c>
      <c r="V184" s="5">
        <f t="shared" si="73"/>
        <v>1.2179645285108995</v>
      </c>
      <c r="W184" s="5">
        <f t="shared" si="74"/>
        <v>1.156667512004418</v>
      </c>
      <c r="X184" s="5">
        <f t="shared" si="75"/>
        <v>0.48743278216105784</v>
      </c>
      <c r="Y184" s="52"/>
      <c r="Z184" s="12">
        <f t="shared" si="76"/>
        <v>2.862064822676375</v>
      </c>
      <c r="AA184" s="14">
        <v>78751.70697012803</v>
      </c>
      <c r="AB184" s="18">
        <f t="shared" si="94"/>
        <v>2253.9249024492133</v>
      </c>
      <c r="AC184" s="19">
        <v>121.552763787</v>
      </c>
      <c r="AD184" s="18">
        <f t="shared" si="93"/>
        <v>2132.3721386622133</v>
      </c>
      <c r="AE184" s="21"/>
      <c r="AF184" s="2">
        <f t="shared" si="91"/>
        <v>108626421.74220964</v>
      </c>
      <c r="AG184" s="5">
        <f t="shared" si="78"/>
        <v>0.27530203536456543</v>
      </c>
      <c r="AH184" s="5">
        <f t="shared" si="79"/>
        <v>0.6532858107800953</v>
      </c>
      <c r="AI184" s="5">
        <f t="shared" si="80"/>
        <v>0.6879063657029559</v>
      </c>
      <c r="AJ184" s="5">
        <f t="shared" si="81"/>
        <v>1.6164942118476169</v>
      </c>
      <c r="AL184" s="14">
        <v>2013.050821538058</v>
      </c>
      <c r="AM184" s="13">
        <f t="shared" si="82"/>
        <v>240.87408091115526</v>
      </c>
      <c r="AN184" s="29">
        <f t="shared" si="95"/>
        <v>0.11965623437520422</v>
      </c>
      <c r="AO184" s="71"/>
      <c r="AP184" s="93">
        <v>1169939</v>
      </c>
      <c r="AQ184" s="93">
        <v>1265000</v>
      </c>
      <c r="AR184" s="16">
        <f t="shared" si="86"/>
        <v>95061</v>
      </c>
      <c r="AS184" s="73">
        <f t="shared" si="87"/>
        <v>0.08125295421385217</v>
      </c>
    </row>
    <row r="185" spans="1:45" ht="12.75">
      <c r="A185" s="1" t="s">
        <v>371</v>
      </c>
      <c r="B185" s="1" t="s">
        <v>372</v>
      </c>
      <c r="C185" s="2" t="s">
        <v>346</v>
      </c>
      <c r="D185" s="1"/>
      <c r="F185" s="67">
        <v>509537929</v>
      </c>
      <c r="G185" s="62">
        <v>61.56</v>
      </c>
      <c r="H185" s="10">
        <f t="shared" si="83"/>
        <v>0.6156</v>
      </c>
      <c r="I185" s="40">
        <v>1785286.49</v>
      </c>
      <c r="J185" s="40">
        <v>177273.44</v>
      </c>
      <c r="K185" s="40">
        <v>0</v>
      </c>
      <c r="L185" s="40">
        <v>61039.16</v>
      </c>
      <c r="M185" s="48">
        <f t="shared" si="70"/>
        <v>2023599.0899999999</v>
      </c>
      <c r="N185" s="40">
        <v>6672810.5</v>
      </c>
      <c r="O185" s="40">
        <v>0</v>
      </c>
      <c r="P185" s="40">
        <v>0</v>
      </c>
      <c r="Q185" s="4">
        <f t="shared" si="71"/>
        <v>6672810.5</v>
      </c>
      <c r="R185" s="40">
        <v>8481843.09</v>
      </c>
      <c r="S185" s="40">
        <v>0</v>
      </c>
      <c r="T185" s="4">
        <f t="shared" si="96"/>
        <v>8481843.09</v>
      </c>
      <c r="U185" s="4">
        <f t="shared" si="92"/>
        <v>17178252.68</v>
      </c>
      <c r="V185" s="5">
        <f t="shared" si="73"/>
        <v>1.6646146650252607</v>
      </c>
      <c r="W185" s="5">
        <f t="shared" si="74"/>
        <v>1.309580724068139</v>
      </c>
      <c r="X185" s="5">
        <f t="shared" si="75"/>
        <v>0.39714395628436133</v>
      </c>
      <c r="Y185" s="52"/>
      <c r="Z185" s="12">
        <f t="shared" si="76"/>
        <v>3.371339345377761</v>
      </c>
      <c r="AA185" s="14">
        <v>77238.14123917388</v>
      </c>
      <c r="AB185" s="18">
        <f t="shared" si="94"/>
        <v>2603.9598452347154</v>
      </c>
      <c r="AC185" s="19">
        <v>232.78091887260007</v>
      </c>
      <c r="AD185" s="18">
        <f t="shared" si="93"/>
        <v>2371.1789263621154</v>
      </c>
      <c r="AE185" s="21"/>
      <c r="AF185" s="2">
        <f t="shared" si="91"/>
        <v>827709436.3222872</v>
      </c>
      <c r="AG185" s="5">
        <f t="shared" si="78"/>
        <v>0.2444818194886528</v>
      </c>
      <c r="AH185" s="5">
        <f t="shared" si="79"/>
        <v>0.8061778937363463</v>
      </c>
      <c r="AI185" s="5">
        <f t="shared" si="80"/>
        <v>1.0247367877895504</v>
      </c>
      <c r="AJ185" s="5">
        <f t="shared" si="81"/>
        <v>2.0753965010145494</v>
      </c>
      <c r="AL185" s="14">
        <v>2365.754974684814</v>
      </c>
      <c r="AM185" s="13">
        <f t="shared" si="82"/>
        <v>238.20487054990144</v>
      </c>
      <c r="AN185" s="29">
        <f t="shared" si="95"/>
        <v>0.10068873281419903</v>
      </c>
      <c r="AO185" s="71"/>
      <c r="AP185" s="93">
        <v>17928325.05</v>
      </c>
      <c r="AQ185" s="93">
        <v>18544442.08</v>
      </c>
      <c r="AR185" s="16">
        <f t="shared" si="86"/>
        <v>616117.0299999975</v>
      </c>
      <c r="AS185" s="73">
        <f t="shared" si="87"/>
        <v>0.03436556556631583</v>
      </c>
    </row>
    <row r="186" spans="1:45" ht="12.75">
      <c r="A186" s="1" t="s">
        <v>373</v>
      </c>
      <c r="B186" s="1" t="s">
        <v>374</v>
      </c>
      <c r="C186" s="2" t="s">
        <v>346</v>
      </c>
      <c r="D186" s="1"/>
      <c r="E186" s="1" t="s">
        <v>1192</v>
      </c>
      <c r="F186" s="67">
        <v>1237721798</v>
      </c>
      <c r="G186" s="62">
        <v>100.03</v>
      </c>
      <c r="H186" s="10">
        <f t="shared" si="83"/>
        <v>1.0003</v>
      </c>
      <c r="I186" s="40">
        <v>2859400.86</v>
      </c>
      <c r="J186" s="40">
        <v>283197.18</v>
      </c>
      <c r="K186" s="40">
        <v>0</v>
      </c>
      <c r="L186" s="40">
        <v>97642.85</v>
      </c>
      <c r="M186" s="48">
        <f t="shared" si="70"/>
        <v>3240240.89</v>
      </c>
      <c r="N186" s="40">
        <v>4444993</v>
      </c>
      <c r="O186" s="40">
        <v>0</v>
      </c>
      <c r="P186" s="40">
        <v>0</v>
      </c>
      <c r="Q186" s="4">
        <f t="shared" si="71"/>
        <v>4444993</v>
      </c>
      <c r="R186" s="40">
        <v>7327375.05</v>
      </c>
      <c r="S186" s="40">
        <v>0</v>
      </c>
      <c r="T186" s="4">
        <f t="shared" si="96"/>
        <v>7327375.05</v>
      </c>
      <c r="U186" s="4">
        <f t="shared" si="92"/>
        <v>15012608.940000001</v>
      </c>
      <c r="V186" s="5">
        <f t="shared" si="73"/>
        <v>0.5920050096750418</v>
      </c>
      <c r="W186" s="5">
        <f t="shared" si="74"/>
        <v>0.35912698695155404</v>
      </c>
      <c r="X186" s="5">
        <f t="shared" si="75"/>
        <v>0.2617907267397096</v>
      </c>
      <c r="Y186" s="52"/>
      <c r="Z186" s="12">
        <f t="shared" si="76"/>
        <v>1.2129227233663054</v>
      </c>
      <c r="AA186" s="14">
        <v>241834.13929040736</v>
      </c>
      <c r="AB186" s="18">
        <f t="shared" si="94"/>
        <v>2933.2612283106732</v>
      </c>
      <c r="AC186" s="19">
        <v>102.92874453337501</v>
      </c>
      <c r="AD186" s="18">
        <f t="shared" si="93"/>
        <v>2830.3324837772984</v>
      </c>
      <c r="AE186" s="21"/>
      <c r="AF186" s="2">
        <f aca="true" t="shared" si="97" ref="AF186:AF192">F186/H186</f>
        <v>1237350592.8221533</v>
      </c>
      <c r="AG186" s="5">
        <f t="shared" si="78"/>
        <v>0.26186926395773147</v>
      </c>
      <c r="AH186" s="5">
        <f t="shared" si="79"/>
        <v>0.3592347250476395</v>
      </c>
      <c r="AI186" s="5">
        <f t="shared" si="80"/>
        <v>0.5921826111779442</v>
      </c>
      <c r="AJ186" s="5">
        <f t="shared" si="81"/>
        <v>1.2132866001833154</v>
      </c>
      <c r="AL186" s="14">
        <v>2615.379506081055</v>
      </c>
      <c r="AM186" s="13">
        <f t="shared" si="82"/>
        <v>317.8817222296184</v>
      </c>
      <c r="AN186" s="29">
        <f t="shared" si="95"/>
        <v>0.12154324888243072</v>
      </c>
      <c r="AO186" s="71"/>
      <c r="AP186" s="93">
        <v>13326724.22</v>
      </c>
      <c r="AQ186" s="93">
        <v>13335510.19</v>
      </c>
      <c r="AR186" s="16">
        <f t="shared" si="86"/>
        <v>8785.969999998808</v>
      </c>
      <c r="AS186" s="73">
        <f t="shared" si="87"/>
        <v>0.0006592745415121082</v>
      </c>
    </row>
    <row r="187" spans="1:45" ht="12.75">
      <c r="A187" s="1" t="s">
        <v>375</v>
      </c>
      <c r="B187" s="1" t="s">
        <v>376</v>
      </c>
      <c r="C187" s="2" t="s">
        <v>346</v>
      </c>
      <c r="D187" s="1"/>
      <c r="F187" s="67">
        <v>56152190</v>
      </c>
      <c r="G187" s="62">
        <v>66.55</v>
      </c>
      <c r="H187" s="10">
        <f t="shared" si="83"/>
        <v>0.6655</v>
      </c>
      <c r="I187" s="40">
        <v>210117.39</v>
      </c>
      <c r="J187" s="40">
        <v>20809.31</v>
      </c>
      <c r="K187" s="40">
        <v>0</v>
      </c>
      <c r="L187" s="40">
        <v>7175.99</v>
      </c>
      <c r="M187" s="48">
        <f t="shared" si="70"/>
        <v>238102.69</v>
      </c>
      <c r="N187" s="40">
        <v>796177</v>
      </c>
      <c r="O187" s="40">
        <v>0</v>
      </c>
      <c r="P187" s="40">
        <v>0</v>
      </c>
      <c r="Q187" s="4">
        <f t="shared" si="71"/>
        <v>796177</v>
      </c>
      <c r="R187" s="40">
        <v>231862</v>
      </c>
      <c r="S187" s="40">
        <v>0</v>
      </c>
      <c r="T187" s="4">
        <f t="shared" si="96"/>
        <v>231862</v>
      </c>
      <c r="U187" s="4">
        <f t="shared" si="92"/>
        <v>1266141.69</v>
      </c>
      <c r="V187" s="5">
        <f t="shared" si="73"/>
        <v>0.41291710973338713</v>
      </c>
      <c r="W187" s="5">
        <f t="shared" si="74"/>
        <v>1.4178912701356796</v>
      </c>
      <c r="X187" s="5">
        <f t="shared" si="75"/>
        <v>0.424030995051128</v>
      </c>
      <c r="Y187" s="52"/>
      <c r="Z187" s="12">
        <f t="shared" si="76"/>
        <v>2.2548393749201945</v>
      </c>
      <c r="AA187" s="14">
        <v>44350.90470446321</v>
      </c>
      <c r="AB187" s="18">
        <f t="shared" si="94"/>
        <v>1000.0416624095693</v>
      </c>
      <c r="AC187" s="19">
        <v>200.79026558572502</v>
      </c>
      <c r="AD187" s="18">
        <f t="shared" si="93"/>
        <v>799.2513968238443</v>
      </c>
      <c r="AE187" s="21"/>
      <c r="AF187" s="2">
        <f t="shared" si="97"/>
        <v>84375942.90007514</v>
      </c>
      <c r="AG187" s="5">
        <f t="shared" si="78"/>
        <v>0.28219262720652566</v>
      </c>
      <c r="AH187" s="5">
        <f t="shared" si="79"/>
        <v>0.9436066402752945</v>
      </c>
      <c r="AI187" s="5">
        <f t="shared" si="80"/>
        <v>0.2747963365275691</v>
      </c>
      <c r="AJ187" s="5">
        <f t="shared" si="81"/>
        <v>1.5005956040093893</v>
      </c>
      <c r="AL187" s="14">
        <v>1267.7642437195045</v>
      </c>
      <c r="AM187" s="13">
        <f t="shared" si="82"/>
        <v>-267.7225813099352</v>
      </c>
      <c r="AN187" s="29">
        <f t="shared" si="95"/>
        <v>-0.2111769460577793</v>
      </c>
      <c r="AO187" s="71"/>
      <c r="AP187" s="93">
        <v>2683400</v>
      </c>
      <c r="AQ187" s="93">
        <v>2626064</v>
      </c>
      <c r="AR187" s="16">
        <f t="shared" si="86"/>
        <v>-57336</v>
      </c>
      <c r="AS187" s="73">
        <f t="shared" si="87"/>
        <v>-0.021366922560930163</v>
      </c>
    </row>
    <row r="188" spans="1:45" ht="12.75">
      <c r="A188" s="1" t="s">
        <v>377</v>
      </c>
      <c r="B188" s="1" t="s">
        <v>378</v>
      </c>
      <c r="C188" s="2" t="s">
        <v>379</v>
      </c>
      <c r="D188" s="3" t="s">
        <v>54</v>
      </c>
      <c r="F188" s="67">
        <v>358864845</v>
      </c>
      <c r="G188" s="62">
        <v>91.37</v>
      </c>
      <c r="H188" s="10">
        <f t="shared" si="83"/>
        <v>0.9137000000000001</v>
      </c>
      <c r="I188" s="40">
        <v>3760555.2580000004</v>
      </c>
      <c r="J188" s="40">
        <v>0</v>
      </c>
      <c r="K188" s="40">
        <v>174924.75</v>
      </c>
      <c r="L188" s="40">
        <v>41615.03</v>
      </c>
      <c r="M188" s="48">
        <f t="shared" si="70"/>
        <v>3977095.038</v>
      </c>
      <c r="N188" s="40">
        <v>3348095</v>
      </c>
      <c r="O188" s="40">
        <v>0</v>
      </c>
      <c r="P188" s="40">
        <v>0</v>
      </c>
      <c r="Q188" s="4">
        <f t="shared" si="71"/>
        <v>3348095</v>
      </c>
      <c r="R188" s="40">
        <v>4521788.26</v>
      </c>
      <c r="S188" s="40">
        <v>0</v>
      </c>
      <c r="T188" s="4">
        <f t="shared" si="96"/>
        <v>4521788.26</v>
      </c>
      <c r="U188" s="4">
        <f t="shared" si="92"/>
        <v>11846978.298</v>
      </c>
      <c r="V188" s="5">
        <f t="shared" si="73"/>
        <v>1.2600254170898237</v>
      </c>
      <c r="W188" s="5">
        <f t="shared" si="74"/>
        <v>0.93296823209306</v>
      </c>
      <c r="X188" s="5">
        <f t="shared" si="75"/>
        <v>1.1082431431811048</v>
      </c>
      <c r="Y188" s="51"/>
      <c r="Z188" s="12">
        <f t="shared" si="76"/>
        <v>3.301236792363989</v>
      </c>
      <c r="AA188" s="14">
        <v>53298.029115341546</v>
      </c>
      <c r="AB188" s="18">
        <f t="shared" si="94"/>
        <v>1759.494146760526</v>
      </c>
      <c r="AC188" s="19">
        <v>171.60242608755004</v>
      </c>
      <c r="AD188" s="18">
        <f t="shared" si="93"/>
        <v>1587.8917206729761</v>
      </c>
      <c r="AE188" s="21"/>
      <c r="AF188" s="2">
        <f t="shared" si="97"/>
        <v>392760036.11688733</v>
      </c>
      <c r="AG188" s="5">
        <f t="shared" si="78"/>
        <v>1.0126017599245756</v>
      </c>
      <c r="AH188" s="5">
        <f t="shared" si="79"/>
        <v>0.852453073663429</v>
      </c>
      <c r="AI188" s="5">
        <f t="shared" si="80"/>
        <v>1.1512852235949722</v>
      </c>
      <c r="AJ188" s="5">
        <f t="shared" si="81"/>
        <v>3.016340057182977</v>
      </c>
      <c r="AL188" s="14">
        <v>1694.758070767978</v>
      </c>
      <c r="AM188" s="13">
        <f t="shared" si="82"/>
        <v>64.73607599254797</v>
      </c>
      <c r="AN188" s="29">
        <f t="shared" si="95"/>
        <v>0.038197827235136206</v>
      </c>
      <c r="AO188" s="71"/>
      <c r="AP188" s="93">
        <v>15887123.64</v>
      </c>
      <c r="AQ188" s="93">
        <v>15990131.91</v>
      </c>
      <c r="AR188" s="16">
        <f t="shared" si="86"/>
        <v>103008.26999999955</v>
      </c>
      <c r="AS188" s="73">
        <f t="shared" si="87"/>
        <v>0.006483758314856266</v>
      </c>
    </row>
    <row r="189" spans="1:45" ht="12.75">
      <c r="A189" s="1" t="s">
        <v>380</v>
      </c>
      <c r="B189" s="1" t="s">
        <v>381</v>
      </c>
      <c r="C189" s="2" t="s">
        <v>379</v>
      </c>
      <c r="D189" s="1"/>
      <c r="F189" s="67">
        <v>116001917</v>
      </c>
      <c r="G189" s="62">
        <v>78.73</v>
      </c>
      <c r="H189" s="10">
        <f t="shared" si="83"/>
        <v>0.7873</v>
      </c>
      <c r="I189" s="40">
        <v>1266899.846</v>
      </c>
      <c r="J189" s="40">
        <v>0</v>
      </c>
      <c r="K189" s="40">
        <v>58125.23</v>
      </c>
      <c r="L189" s="40">
        <v>13828.14</v>
      </c>
      <c r="M189" s="48">
        <f t="shared" si="70"/>
        <v>1338853.2159999998</v>
      </c>
      <c r="N189" s="40">
        <v>1286739</v>
      </c>
      <c r="O189" s="40">
        <v>0</v>
      </c>
      <c r="P189" s="40">
        <v>0</v>
      </c>
      <c r="Q189" s="4">
        <f t="shared" si="71"/>
        <v>1286739</v>
      </c>
      <c r="R189" s="40">
        <v>733208</v>
      </c>
      <c r="S189" s="40">
        <v>0</v>
      </c>
      <c r="T189" s="4">
        <f t="shared" si="96"/>
        <v>733208</v>
      </c>
      <c r="U189" s="4">
        <f t="shared" si="92"/>
        <v>3358800.216</v>
      </c>
      <c r="V189" s="5">
        <f t="shared" si="73"/>
        <v>0.6320654166430715</v>
      </c>
      <c r="W189" s="5">
        <f t="shared" si="74"/>
        <v>1.1092394274829096</v>
      </c>
      <c r="X189" s="5">
        <f t="shared" si="75"/>
        <v>1.1541647333293636</v>
      </c>
      <c r="Y189" s="51"/>
      <c r="Z189" s="12">
        <f t="shared" si="76"/>
        <v>2.895469577455345</v>
      </c>
      <c r="AA189" s="14">
        <v>42995.42056074766</v>
      </c>
      <c r="AB189" s="18">
        <f t="shared" si="94"/>
        <v>1244.9193220354289</v>
      </c>
      <c r="AC189" s="19">
        <v>162.55014979680004</v>
      </c>
      <c r="AD189" s="18">
        <f t="shared" si="93"/>
        <v>1082.3691722386288</v>
      </c>
      <c r="AE189" s="21"/>
      <c r="AF189" s="2">
        <f t="shared" si="97"/>
        <v>147341441.63597104</v>
      </c>
      <c r="AG189" s="5">
        <f t="shared" si="78"/>
        <v>0.908673894550208</v>
      </c>
      <c r="AH189" s="5">
        <f t="shared" si="79"/>
        <v>0.8733042012572948</v>
      </c>
      <c r="AI189" s="5">
        <f t="shared" si="80"/>
        <v>0.49762510252309017</v>
      </c>
      <c r="AJ189" s="5">
        <f t="shared" si="81"/>
        <v>2.279603198330593</v>
      </c>
      <c r="AL189" s="14">
        <v>1161.0242271731427</v>
      </c>
      <c r="AM189" s="13">
        <f t="shared" si="82"/>
        <v>83.89509486228621</v>
      </c>
      <c r="AN189" s="29">
        <f t="shared" si="95"/>
        <v>0.07225955574290957</v>
      </c>
      <c r="AO189" s="71"/>
      <c r="AP189" s="93">
        <v>3185055</v>
      </c>
      <c r="AQ189" s="93">
        <v>2649288</v>
      </c>
      <c r="AR189" s="16">
        <f t="shared" si="86"/>
        <v>-535767</v>
      </c>
      <c r="AS189" s="73">
        <f t="shared" si="87"/>
        <v>-0.16821279381360763</v>
      </c>
    </row>
    <row r="190" spans="1:45" ht="12.75">
      <c r="A190" s="1" t="s">
        <v>382</v>
      </c>
      <c r="B190" s="1" t="s">
        <v>383</v>
      </c>
      <c r="C190" s="2" t="s">
        <v>379</v>
      </c>
      <c r="D190" s="1"/>
      <c r="F190" s="67">
        <v>104410023</v>
      </c>
      <c r="G190" s="62">
        <v>70.18</v>
      </c>
      <c r="H190" s="10">
        <f t="shared" si="83"/>
        <v>0.7018000000000001</v>
      </c>
      <c r="I190" s="40">
        <v>1266624.985</v>
      </c>
      <c r="J190" s="40">
        <v>0</v>
      </c>
      <c r="K190" s="40">
        <v>58082.38</v>
      </c>
      <c r="L190" s="40">
        <v>13817.94</v>
      </c>
      <c r="M190" s="48">
        <f t="shared" si="70"/>
        <v>1338525.305</v>
      </c>
      <c r="N190" s="40">
        <v>1915305</v>
      </c>
      <c r="O190" s="40">
        <v>816839.33</v>
      </c>
      <c r="P190" s="40">
        <v>0</v>
      </c>
      <c r="Q190" s="4">
        <f t="shared" si="71"/>
        <v>2732144.33</v>
      </c>
      <c r="R190" s="40">
        <v>19952.68</v>
      </c>
      <c r="S190" s="40">
        <v>0</v>
      </c>
      <c r="T190" s="4">
        <f t="shared" si="96"/>
        <v>19952.68</v>
      </c>
      <c r="U190" s="4">
        <f t="shared" si="92"/>
        <v>4090622.315</v>
      </c>
      <c r="V190" s="5">
        <f t="shared" si="73"/>
        <v>0.019109927789212344</v>
      </c>
      <c r="W190" s="5">
        <f t="shared" si="74"/>
        <v>2.616745262090403</v>
      </c>
      <c r="X190" s="5">
        <f t="shared" si="75"/>
        <v>1.2819892827722104</v>
      </c>
      <c r="Y190" s="51"/>
      <c r="Z190" s="12">
        <f t="shared" si="76"/>
        <v>3.9178444726518253</v>
      </c>
      <c r="AA190" s="14">
        <v>71755.59380378657</v>
      </c>
      <c r="AB190" s="18">
        <f t="shared" si="94"/>
        <v>2811.272565660148</v>
      </c>
      <c r="AC190" s="19">
        <v>240.49115053155003</v>
      </c>
      <c r="AD190" s="18">
        <f t="shared" si="93"/>
        <v>2570.781415128598</v>
      </c>
      <c r="AE190" s="21"/>
      <c r="AF190" s="2">
        <f t="shared" si="97"/>
        <v>148774612.42519236</v>
      </c>
      <c r="AG190" s="5">
        <f t="shared" si="78"/>
        <v>0.8997000786495374</v>
      </c>
      <c r="AH190" s="5">
        <f t="shared" si="79"/>
        <v>1.8364318249350449</v>
      </c>
      <c r="AI190" s="5">
        <f t="shared" si="80"/>
        <v>0.013411347322469222</v>
      </c>
      <c r="AJ190" s="5">
        <f t="shared" si="81"/>
        <v>2.7495432509070517</v>
      </c>
      <c r="AL190" s="14">
        <v>2365.295762606948</v>
      </c>
      <c r="AM190" s="13">
        <f t="shared" si="82"/>
        <v>445.9768030532</v>
      </c>
      <c r="AN190" s="29">
        <f t="shared" si="95"/>
        <v>0.18855012134366642</v>
      </c>
      <c r="AO190" s="71"/>
      <c r="AP190" s="93">
        <v>1579000</v>
      </c>
      <c r="AQ190" s="93">
        <v>1599000</v>
      </c>
      <c r="AR190" s="16">
        <f t="shared" si="86"/>
        <v>20000</v>
      </c>
      <c r="AS190" s="73">
        <f t="shared" si="87"/>
        <v>0.01266624445851805</v>
      </c>
    </row>
    <row r="191" spans="1:45" ht="12.75">
      <c r="A191" s="1" t="s">
        <v>384</v>
      </c>
      <c r="B191" s="1" t="s">
        <v>385</v>
      </c>
      <c r="C191" s="2" t="s">
        <v>379</v>
      </c>
      <c r="D191" s="1"/>
      <c r="F191" s="67">
        <v>76134166</v>
      </c>
      <c r="G191" s="62">
        <v>83.62</v>
      </c>
      <c r="H191" s="10">
        <f t="shared" si="83"/>
        <v>0.8362</v>
      </c>
      <c r="I191" s="40">
        <v>818177.863</v>
      </c>
      <c r="J191" s="40">
        <v>0</v>
      </c>
      <c r="K191" s="40">
        <v>37535.33</v>
      </c>
      <c r="L191" s="40">
        <v>8929.75</v>
      </c>
      <c r="M191" s="48">
        <f t="shared" si="70"/>
        <v>864642.943</v>
      </c>
      <c r="N191" s="40">
        <v>1542612</v>
      </c>
      <c r="O191" s="40">
        <v>0</v>
      </c>
      <c r="P191" s="40">
        <v>0</v>
      </c>
      <c r="Q191" s="4">
        <f t="shared" si="71"/>
        <v>1542612</v>
      </c>
      <c r="R191" s="40">
        <v>0</v>
      </c>
      <c r="S191" s="40">
        <v>0</v>
      </c>
      <c r="T191" s="4">
        <f t="shared" si="96"/>
        <v>0</v>
      </c>
      <c r="U191" s="4">
        <f t="shared" si="92"/>
        <v>2407254.943</v>
      </c>
      <c r="V191" s="5">
        <f t="shared" si="73"/>
        <v>0</v>
      </c>
      <c r="W191" s="5">
        <f t="shared" si="74"/>
        <v>2.0261757382355774</v>
      </c>
      <c r="X191" s="5">
        <f t="shared" si="75"/>
        <v>1.1356832134997052</v>
      </c>
      <c r="Y191" s="51"/>
      <c r="Z191" s="12">
        <f t="shared" si="76"/>
        <v>3.161858951735283</v>
      </c>
      <c r="AA191" s="14">
        <v>60080.773143438455</v>
      </c>
      <c r="AB191" s="18">
        <f t="shared" si="94"/>
        <v>1899.6693039075767</v>
      </c>
      <c r="AC191" s="19">
        <v>204.44048223480002</v>
      </c>
      <c r="AD191" s="18">
        <f t="shared" si="93"/>
        <v>1695.2288216727766</v>
      </c>
      <c r="AE191" s="21"/>
      <c r="AF191" s="2">
        <f t="shared" si="97"/>
        <v>91047794.78593637</v>
      </c>
      <c r="AG191" s="5">
        <f t="shared" si="78"/>
        <v>0.9496583031284536</v>
      </c>
      <c r="AH191" s="5">
        <f t="shared" si="79"/>
        <v>1.6942881523125901</v>
      </c>
      <c r="AI191" s="5">
        <f t="shared" si="80"/>
        <v>0</v>
      </c>
      <c r="AJ191" s="5">
        <f t="shared" si="81"/>
        <v>2.6439464554410437</v>
      </c>
      <c r="AL191" s="14">
        <v>1748.793408207991</v>
      </c>
      <c r="AM191" s="13">
        <f t="shared" si="82"/>
        <v>150.87589569958573</v>
      </c>
      <c r="AN191" s="29">
        <f t="shared" si="95"/>
        <v>0.0862742820229349</v>
      </c>
      <c r="AO191" s="71"/>
      <c r="AP191" s="93">
        <v>1206209.36</v>
      </c>
      <c r="AQ191" s="93">
        <v>1227466</v>
      </c>
      <c r="AR191" s="16">
        <f t="shared" si="86"/>
        <v>21256.639999999898</v>
      </c>
      <c r="AS191" s="73">
        <f t="shared" si="87"/>
        <v>0.017622678703139806</v>
      </c>
    </row>
    <row r="192" spans="1:45" ht="12.75">
      <c r="A192" s="1" t="s">
        <v>386</v>
      </c>
      <c r="B192" s="1" t="s">
        <v>387</v>
      </c>
      <c r="C192" s="2" t="s">
        <v>379</v>
      </c>
      <c r="D192" s="1"/>
      <c r="E192" s="65"/>
      <c r="F192" s="67">
        <v>157780656</v>
      </c>
      <c r="G192" s="62">
        <v>93.86</v>
      </c>
      <c r="H192" s="10">
        <f t="shared" si="83"/>
        <v>0.9386</v>
      </c>
      <c r="I192" s="40">
        <v>1489273.2089999998</v>
      </c>
      <c r="J192" s="40">
        <v>0</v>
      </c>
      <c r="K192" s="40">
        <v>68428.76</v>
      </c>
      <c r="L192" s="40">
        <v>16279.37</v>
      </c>
      <c r="M192" s="48">
        <f t="shared" si="70"/>
        <v>1573981.339</v>
      </c>
      <c r="N192" s="40">
        <v>574497</v>
      </c>
      <c r="O192" s="40">
        <v>1022487.65</v>
      </c>
      <c r="P192" s="40">
        <v>0</v>
      </c>
      <c r="Q192" s="4">
        <f t="shared" si="71"/>
        <v>1596984.65</v>
      </c>
      <c r="R192" s="40">
        <v>337435</v>
      </c>
      <c r="S192" s="40">
        <v>0</v>
      </c>
      <c r="T192" s="4">
        <f t="shared" si="96"/>
        <v>337435</v>
      </c>
      <c r="U192" s="4">
        <f t="shared" si="92"/>
        <v>3508400.989</v>
      </c>
      <c r="V192" s="5">
        <f t="shared" si="73"/>
        <v>0.2138633521716376</v>
      </c>
      <c r="W192" s="5">
        <f t="shared" si="74"/>
        <v>1.0121549057319168</v>
      </c>
      <c r="X192" s="5">
        <f t="shared" si="75"/>
        <v>0.9975756083812961</v>
      </c>
      <c r="Y192" s="51"/>
      <c r="Z192" s="12">
        <f t="shared" si="76"/>
        <v>2.2235938662848507</v>
      </c>
      <c r="AA192" s="14">
        <v>74675.94285714286</v>
      </c>
      <c r="AB192" s="18">
        <f t="shared" si="94"/>
        <v>1660.4896849618085</v>
      </c>
      <c r="AC192" s="19">
        <v>151.7447930184</v>
      </c>
      <c r="AD192" s="18">
        <f t="shared" si="93"/>
        <v>1508.7448919434084</v>
      </c>
      <c r="AE192" s="21"/>
      <c r="AF192" s="2">
        <f t="shared" si="97"/>
        <v>168102126.57148945</v>
      </c>
      <c r="AG192" s="5">
        <f t="shared" si="78"/>
        <v>0.9363244660266844</v>
      </c>
      <c r="AH192" s="5">
        <f t="shared" si="79"/>
        <v>0.9500085945199771</v>
      </c>
      <c r="AI192" s="5">
        <f t="shared" si="80"/>
        <v>0.20073214234829903</v>
      </c>
      <c r="AJ192" s="5">
        <f t="shared" si="81"/>
        <v>2.087065202894961</v>
      </c>
      <c r="AL192" s="14">
        <v>1546.2813043726173</v>
      </c>
      <c r="AM192" s="13">
        <f t="shared" si="82"/>
        <v>114.20838058919117</v>
      </c>
      <c r="AN192" s="29">
        <f t="shared" si="95"/>
        <v>0.07386002809852872</v>
      </c>
      <c r="AO192" s="71"/>
      <c r="AP192" s="93">
        <v>2604657</v>
      </c>
      <c r="AQ192" s="93">
        <v>2257408</v>
      </c>
      <c r="AR192" s="16">
        <f t="shared" si="86"/>
        <v>-347249</v>
      </c>
      <c r="AS192" s="73">
        <f t="shared" si="87"/>
        <v>-0.133318513723688</v>
      </c>
    </row>
    <row r="193" spans="1:45" ht="12.75">
      <c r="A193" s="1" t="s">
        <v>388</v>
      </c>
      <c r="B193" s="1" t="s">
        <v>389</v>
      </c>
      <c r="C193" s="2" t="s">
        <v>379</v>
      </c>
      <c r="D193" s="1"/>
      <c r="F193" s="67">
        <v>36451520</v>
      </c>
      <c r="G193" s="62">
        <v>69.91</v>
      </c>
      <c r="H193" s="10">
        <f t="shared" si="83"/>
        <v>0.6990999999999999</v>
      </c>
      <c r="I193" s="40">
        <v>451446.614</v>
      </c>
      <c r="J193" s="40">
        <v>0</v>
      </c>
      <c r="K193" s="40">
        <v>20699.81</v>
      </c>
      <c r="L193" s="40">
        <v>4924.53</v>
      </c>
      <c r="M193" s="48">
        <f t="shared" si="70"/>
        <v>477070.954</v>
      </c>
      <c r="N193" s="40">
        <v>658050</v>
      </c>
      <c r="O193" s="40">
        <v>309095.45</v>
      </c>
      <c r="P193" s="40">
        <v>0</v>
      </c>
      <c r="Q193" s="4">
        <f t="shared" si="71"/>
        <v>967145.45</v>
      </c>
      <c r="R193" s="40">
        <v>143619</v>
      </c>
      <c r="S193" s="40">
        <v>0</v>
      </c>
      <c r="T193" s="4">
        <f t="shared" si="96"/>
        <v>143619</v>
      </c>
      <c r="U193" s="4">
        <f t="shared" si="92"/>
        <v>1587835.404</v>
      </c>
      <c r="V193" s="5">
        <f t="shared" si="73"/>
        <v>0.39400003072574197</v>
      </c>
      <c r="W193" s="5">
        <f t="shared" si="74"/>
        <v>2.6532376427649655</v>
      </c>
      <c r="X193" s="5">
        <f t="shared" si="75"/>
        <v>1.3087820590197612</v>
      </c>
      <c r="Y193" s="51"/>
      <c r="Z193" s="12">
        <f t="shared" si="76"/>
        <v>4.356019732510469</v>
      </c>
      <c r="AA193" s="14">
        <v>69997.56607929515</v>
      </c>
      <c r="AB193" s="18">
        <f t="shared" si="94"/>
        <v>3049.1077906911514</v>
      </c>
      <c r="AC193" s="19">
        <v>229.82437444882498</v>
      </c>
      <c r="AD193" s="18">
        <f t="shared" si="93"/>
        <v>2819.2834162423264</v>
      </c>
      <c r="AE193" s="21"/>
      <c r="AF193" s="2">
        <f aca="true" t="shared" si="98" ref="AF193:AF198">F193/H193</f>
        <v>52140637.96309541</v>
      </c>
      <c r="AG193" s="5">
        <f t="shared" si="78"/>
        <v>0.914969537460715</v>
      </c>
      <c r="AH193" s="5">
        <f t="shared" si="79"/>
        <v>1.8548784360569872</v>
      </c>
      <c r="AI193" s="5">
        <f t="shared" si="80"/>
        <v>0.2754454214803662</v>
      </c>
      <c r="AJ193" s="5">
        <f t="shared" si="81"/>
        <v>3.0452933949980685</v>
      </c>
      <c r="AL193" s="14">
        <v>2243.3135895934074</v>
      </c>
      <c r="AM193" s="13">
        <f t="shared" si="82"/>
        <v>805.794201097744</v>
      </c>
      <c r="AN193" s="29">
        <f t="shared" si="95"/>
        <v>0.3591981989659285</v>
      </c>
      <c r="AO193" s="71"/>
      <c r="AP193" s="93">
        <v>475856.28</v>
      </c>
      <c r="AQ193" s="93">
        <v>769694.57</v>
      </c>
      <c r="AR193" s="16">
        <f t="shared" si="86"/>
        <v>293838.2899999999</v>
      </c>
      <c r="AS193" s="73">
        <f t="shared" si="87"/>
        <v>0.6174937735401956</v>
      </c>
    </row>
    <row r="194" spans="1:45" ht="12.75">
      <c r="A194" s="1" t="s">
        <v>390</v>
      </c>
      <c r="B194" s="1" t="s">
        <v>391</v>
      </c>
      <c r="C194" s="2" t="s">
        <v>379</v>
      </c>
      <c r="D194" s="1"/>
      <c r="E194" s="65"/>
      <c r="F194" s="67">
        <v>220152490</v>
      </c>
      <c r="G194" s="62">
        <v>98.67</v>
      </c>
      <c r="H194" s="10">
        <f t="shared" si="83"/>
        <v>0.9867</v>
      </c>
      <c r="I194" s="40">
        <v>1969099.5760000001</v>
      </c>
      <c r="J194" s="40">
        <v>0</v>
      </c>
      <c r="K194" s="40">
        <v>90285.3</v>
      </c>
      <c r="L194" s="40">
        <v>21479.09</v>
      </c>
      <c r="M194" s="48">
        <f aca="true" t="shared" si="99" ref="M194:M225">SUM(I194:L194)</f>
        <v>2080863.9660000002</v>
      </c>
      <c r="N194" s="40">
        <v>2604117</v>
      </c>
      <c r="O194" s="40">
        <v>1159119.37</v>
      </c>
      <c r="P194" s="40">
        <v>0</v>
      </c>
      <c r="Q194" s="4">
        <f aca="true" t="shared" si="100" ref="Q194:Q210">SUM(N194:P194)</f>
        <v>3763236.37</v>
      </c>
      <c r="R194" s="40">
        <v>176000</v>
      </c>
      <c r="S194" s="40">
        <v>0</v>
      </c>
      <c r="T194" s="4">
        <f t="shared" si="96"/>
        <v>176000</v>
      </c>
      <c r="U194" s="4">
        <f aca="true" t="shared" si="101" ref="U194:U225">M194+Q194+T194</f>
        <v>6020100.336</v>
      </c>
      <c r="V194" s="5">
        <f aca="true" t="shared" si="102" ref="V194:V225">(T194/F194)*100</f>
        <v>0.07994458749932831</v>
      </c>
      <c r="W194" s="5">
        <f aca="true" t="shared" si="103" ref="W194:W225">(Q194/F194)*100</f>
        <v>1.7093771548984071</v>
      </c>
      <c r="X194" s="5">
        <f aca="true" t="shared" si="104" ref="X194:X225">(M194/F194)*100</f>
        <v>0.9451921102504905</v>
      </c>
      <c r="Y194" s="51"/>
      <c r="Z194" s="12">
        <f aca="true" t="shared" si="105" ref="Z194:Z225">((U194/F194)*100)-Y194</f>
        <v>2.734513852648226</v>
      </c>
      <c r="AA194" s="14">
        <v>102694.3669527897</v>
      </c>
      <c r="AB194" s="18">
        <f t="shared" si="94"/>
        <v>2808.1916902134367</v>
      </c>
      <c r="AC194" s="19">
        <v>254.79993079619996</v>
      </c>
      <c r="AD194" s="18">
        <f t="shared" si="93"/>
        <v>2553.3917594172367</v>
      </c>
      <c r="AE194" s="21"/>
      <c r="AF194" s="2">
        <f t="shared" si="98"/>
        <v>223119985.81129014</v>
      </c>
      <c r="AG194" s="5">
        <f aca="true" t="shared" si="106" ref="AG194:AG225">(M194/AF194)*100</f>
        <v>0.9326210551841592</v>
      </c>
      <c r="AH194" s="5">
        <f aca="true" t="shared" si="107" ref="AH194:AH225">(Q194/AF194)*100</f>
        <v>1.6866424387382581</v>
      </c>
      <c r="AI194" s="5">
        <f aca="true" t="shared" si="108" ref="AI194:AI225">(R194/AF194)*100</f>
        <v>0.07888132448558724</v>
      </c>
      <c r="AJ194" s="5">
        <f aca="true" t="shared" si="109" ref="AJ194:AJ225">(U194/AF194)*100</f>
        <v>2.6981448184080046</v>
      </c>
      <c r="AL194" s="14">
        <v>2308.2537644222075</v>
      </c>
      <c r="AM194" s="13">
        <f aca="true" t="shared" si="110" ref="AM194:AM225">AB194-AL194</f>
        <v>499.9379257912292</v>
      </c>
      <c r="AN194" s="29">
        <f t="shared" si="95"/>
        <v>0.21658707265939262</v>
      </c>
      <c r="AO194" s="71"/>
      <c r="AP194" s="93">
        <v>1701010.98</v>
      </c>
      <c r="AQ194" s="93">
        <v>1754427.32</v>
      </c>
      <c r="AR194" s="16">
        <f t="shared" si="86"/>
        <v>53416.340000000084</v>
      </c>
      <c r="AS194" s="73">
        <f t="shared" si="87"/>
        <v>0.031402701468746595</v>
      </c>
    </row>
    <row r="195" spans="1:45" ht="12.75">
      <c r="A195" s="1" t="s">
        <v>392</v>
      </c>
      <c r="B195" s="1" t="s">
        <v>393</v>
      </c>
      <c r="C195" s="2" t="s">
        <v>379</v>
      </c>
      <c r="D195" s="1"/>
      <c r="F195" s="67">
        <v>103537030</v>
      </c>
      <c r="G195" s="62">
        <v>90.28</v>
      </c>
      <c r="H195" s="10">
        <f aca="true" t="shared" si="111" ref="H195:H226">G195/100</f>
        <v>0.9028</v>
      </c>
      <c r="I195" s="40">
        <v>1049974.825</v>
      </c>
      <c r="J195" s="40">
        <v>0</v>
      </c>
      <c r="K195" s="40">
        <v>49371.44</v>
      </c>
      <c r="L195" s="40">
        <v>11745.59</v>
      </c>
      <c r="M195" s="48">
        <f t="shared" si="99"/>
        <v>1111091.855</v>
      </c>
      <c r="N195" s="40">
        <v>1336600.5</v>
      </c>
      <c r="O195" s="40">
        <v>0</v>
      </c>
      <c r="P195" s="40">
        <v>0</v>
      </c>
      <c r="Q195" s="4">
        <f t="shared" si="100"/>
        <v>1336600.5</v>
      </c>
      <c r="R195" s="40">
        <v>528000</v>
      </c>
      <c r="S195" s="40">
        <v>0</v>
      </c>
      <c r="T195" s="4">
        <f t="shared" si="96"/>
        <v>528000</v>
      </c>
      <c r="U195" s="4">
        <f t="shared" si="101"/>
        <v>2975692.355</v>
      </c>
      <c r="V195" s="5">
        <f t="shared" si="102"/>
        <v>0.5099624742954284</v>
      </c>
      <c r="W195" s="5">
        <f t="shared" si="103"/>
        <v>1.2909395797812628</v>
      </c>
      <c r="X195" s="5">
        <f t="shared" si="104"/>
        <v>1.0731347567145784</v>
      </c>
      <c r="Y195" s="51"/>
      <c r="Z195" s="12">
        <f t="shared" si="105"/>
        <v>2.8740368107912695</v>
      </c>
      <c r="AA195" s="14">
        <v>72299.06382978724</v>
      </c>
      <c r="AB195" s="18">
        <f t="shared" si="94"/>
        <v>2077.9017083255612</v>
      </c>
      <c r="AC195" s="37">
        <v>189.17166831030002</v>
      </c>
      <c r="AD195" s="18">
        <f aca="true" t="shared" si="112" ref="AD195:AD258">AB195-AC195</f>
        <v>1888.7300400152612</v>
      </c>
      <c r="AE195" s="21"/>
      <c r="AF195" s="2">
        <f t="shared" si="98"/>
        <v>114684348.69295524</v>
      </c>
      <c r="AG195" s="5">
        <f t="shared" si="106"/>
        <v>0.9688260583619215</v>
      </c>
      <c r="AH195" s="5">
        <f t="shared" si="107"/>
        <v>1.165460252626524</v>
      </c>
      <c r="AI195" s="5">
        <f t="shared" si="108"/>
        <v>0.4603941217939128</v>
      </c>
      <c r="AJ195" s="5">
        <f t="shared" si="109"/>
        <v>2.5946804327823583</v>
      </c>
      <c r="AL195" s="14">
        <v>1799.2934727298982</v>
      </c>
      <c r="AM195" s="13">
        <f t="shared" si="110"/>
        <v>278.608235595663</v>
      </c>
      <c r="AN195" s="29">
        <f aca="true" t="shared" si="113" ref="AN195:AN258">AM195/AL195</f>
        <v>0.15484313138365197</v>
      </c>
      <c r="AO195" s="71"/>
      <c r="AP195" s="93">
        <v>1571014.02</v>
      </c>
      <c r="AQ195" s="93">
        <v>1693542.79</v>
      </c>
      <c r="AR195" s="16">
        <f aca="true" t="shared" si="114" ref="AR195:AR258">AQ195-AP195</f>
        <v>122528.77000000002</v>
      </c>
      <c r="AS195" s="73">
        <f aca="true" t="shared" si="115" ref="AS195:AS258">AR195/AP195</f>
        <v>0.07799342872828087</v>
      </c>
    </row>
    <row r="196" spans="1:45" ht="12.75">
      <c r="A196" s="1" t="s">
        <v>394</v>
      </c>
      <c r="B196" s="1" t="s">
        <v>395</v>
      </c>
      <c r="C196" s="2" t="s">
        <v>379</v>
      </c>
      <c r="D196" s="1"/>
      <c r="F196" s="67">
        <v>137441315</v>
      </c>
      <c r="G196" s="62">
        <v>78.06</v>
      </c>
      <c r="H196" s="10">
        <f t="shared" si="111"/>
        <v>0.7806000000000001</v>
      </c>
      <c r="I196" s="40">
        <v>1515350.007</v>
      </c>
      <c r="J196" s="40">
        <v>0</v>
      </c>
      <c r="K196" s="40">
        <v>69881.35</v>
      </c>
      <c r="L196" s="40">
        <v>16624.94</v>
      </c>
      <c r="M196" s="48">
        <f t="shared" si="99"/>
        <v>1601856.297</v>
      </c>
      <c r="N196" s="40">
        <v>2266915</v>
      </c>
      <c r="O196" s="40">
        <v>0</v>
      </c>
      <c r="P196" s="40">
        <v>0</v>
      </c>
      <c r="Q196" s="4">
        <f t="shared" si="100"/>
        <v>2266915</v>
      </c>
      <c r="R196" s="40">
        <v>217157.28</v>
      </c>
      <c r="S196" s="40">
        <v>0</v>
      </c>
      <c r="T196" s="4">
        <f t="shared" si="96"/>
        <v>217157.28</v>
      </c>
      <c r="U196" s="4">
        <f t="shared" si="101"/>
        <v>4085928.577</v>
      </c>
      <c r="V196" s="5">
        <f t="shared" si="102"/>
        <v>0.1580000016734415</v>
      </c>
      <c r="W196" s="5">
        <f t="shared" si="103"/>
        <v>1.6493694054076826</v>
      </c>
      <c r="X196" s="5">
        <f t="shared" si="104"/>
        <v>1.1654838263152532</v>
      </c>
      <c r="Y196" s="51"/>
      <c r="Z196" s="12">
        <f t="shared" si="105"/>
        <v>2.972853233396377</v>
      </c>
      <c r="AA196" s="14">
        <v>75163.33333333333</v>
      </c>
      <c r="AB196" s="18">
        <f t="shared" si="94"/>
        <v>2234.495585328497</v>
      </c>
      <c r="AC196" s="19">
        <v>208.83302716455</v>
      </c>
      <c r="AD196" s="18">
        <f t="shared" si="112"/>
        <v>2025.6625581639469</v>
      </c>
      <c r="AE196" s="21"/>
      <c r="AF196" s="2">
        <f t="shared" si="98"/>
        <v>176071374.58365357</v>
      </c>
      <c r="AG196" s="5">
        <f t="shared" si="106"/>
        <v>0.9097766748216867</v>
      </c>
      <c r="AH196" s="5">
        <f t="shared" si="107"/>
        <v>1.2874977578612372</v>
      </c>
      <c r="AI196" s="5">
        <f t="shared" si="108"/>
        <v>0.12333480130628846</v>
      </c>
      <c r="AJ196" s="5">
        <f t="shared" si="109"/>
        <v>2.3206092339892126</v>
      </c>
      <c r="AL196" s="14">
        <v>1948.699064262791</v>
      </c>
      <c r="AM196" s="13">
        <f t="shared" si="110"/>
        <v>285.796521065706</v>
      </c>
      <c r="AN196" s="29">
        <f t="shared" si="113"/>
        <v>0.14666016231388973</v>
      </c>
      <c r="AO196" s="71"/>
      <c r="AP196" s="93">
        <v>3354080.45</v>
      </c>
      <c r="AQ196" s="93">
        <v>3354736.83</v>
      </c>
      <c r="AR196" s="16">
        <f t="shared" si="114"/>
        <v>656.3799999998882</v>
      </c>
      <c r="AS196" s="73">
        <f t="shared" si="115"/>
        <v>0.0001956959619140585</v>
      </c>
    </row>
    <row r="197" spans="1:45" ht="12.75">
      <c r="A197" s="1" t="s">
        <v>396</v>
      </c>
      <c r="B197" s="1" t="s">
        <v>397</v>
      </c>
      <c r="C197" s="2" t="s">
        <v>379</v>
      </c>
      <c r="D197" s="3" t="s">
        <v>54</v>
      </c>
      <c r="F197" s="67">
        <v>669887491</v>
      </c>
      <c r="G197" s="62">
        <v>69.43</v>
      </c>
      <c r="H197" s="10">
        <f t="shared" si="111"/>
        <v>0.6943</v>
      </c>
      <c r="I197" s="40">
        <v>8823294.029</v>
      </c>
      <c r="J197" s="40">
        <v>0</v>
      </c>
      <c r="K197" s="40">
        <v>404744.9</v>
      </c>
      <c r="L197" s="40">
        <v>96289.81</v>
      </c>
      <c r="M197" s="48">
        <f t="shared" si="99"/>
        <v>9324328.739</v>
      </c>
      <c r="N197" s="40">
        <v>8544550</v>
      </c>
      <c r="O197" s="40">
        <v>0</v>
      </c>
      <c r="P197" s="40">
        <v>0</v>
      </c>
      <c r="Q197" s="4">
        <f t="shared" si="100"/>
        <v>8544550</v>
      </c>
      <c r="R197" s="40">
        <v>9617123</v>
      </c>
      <c r="S197" s="40">
        <v>0</v>
      </c>
      <c r="T197" s="4">
        <f t="shared" si="96"/>
        <v>9617123</v>
      </c>
      <c r="U197" s="4">
        <f t="shared" si="101"/>
        <v>27486001.739</v>
      </c>
      <c r="V197" s="5">
        <f t="shared" si="102"/>
        <v>1.4356325695295002</v>
      </c>
      <c r="W197" s="5">
        <f t="shared" si="103"/>
        <v>1.2755201604443753</v>
      </c>
      <c r="X197" s="5">
        <f t="shared" si="104"/>
        <v>1.3919245939464782</v>
      </c>
      <c r="Y197" s="51"/>
      <c r="Z197" s="12">
        <f t="shared" si="105"/>
        <v>4.1030773239203535</v>
      </c>
      <c r="AA197" s="14">
        <v>58968.39477726575</v>
      </c>
      <c r="AB197" s="18">
        <f t="shared" si="94"/>
        <v>2419.518834385825</v>
      </c>
      <c r="AC197" s="19">
        <v>179.34100763310002</v>
      </c>
      <c r="AD197" s="18">
        <f t="shared" si="112"/>
        <v>2240.1778267527247</v>
      </c>
      <c r="AE197" s="21"/>
      <c r="AF197" s="2">
        <f t="shared" si="98"/>
        <v>964838673.4840846</v>
      </c>
      <c r="AG197" s="5">
        <f t="shared" si="106"/>
        <v>0.9664132455770398</v>
      </c>
      <c r="AH197" s="5">
        <f t="shared" si="107"/>
        <v>0.8855936473965298</v>
      </c>
      <c r="AI197" s="5">
        <f t="shared" si="108"/>
        <v>0.9967596930243322</v>
      </c>
      <c r="AJ197" s="5">
        <f t="shared" si="109"/>
        <v>2.8487665859979017</v>
      </c>
      <c r="AL197" s="14">
        <v>2242.9448737703974</v>
      </c>
      <c r="AM197" s="13">
        <f t="shared" si="110"/>
        <v>176.5739606154275</v>
      </c>
      <c r="AN197" s="29">
        <f t="shared" si="113"/>
        <v>0.0787241642361928</v>
      </c>
      <c r="AO197" s="71"/>
      <c r="AP197" s="93">
        <v>20545741.02</v>
      </c>
      <c r="AQ197" s="93">
        <v>21317044</v>
      </c>
      <c r="AR197" s="16">
        <f t="shared" si="114"/>
        <v>771302.9800000004</v>
      </c>
      <c r="AS197" s="73">
        <f t="shared" si="115"/>
        <v>0.03754077203879797</v>
      </c>
    </row>
    <row r="198" spans="1:45" ht="12.75">
      <c r="A198" s="1" t="s">
        <v>398</v>
      </c>
      <c r="B198" s="1" t="s">
        <v>399</v>
      </c>
      <c r="C198" s="2" t="s">
        <v>379</v>
      </c>
      <c r="D198" s="1"/>
      <c r="F198" s="67">
        <v>18627827</v>
      </c>
      <c r="G198" s="62">
        <v>94.12</v>
      </c>
      <c r="H198" s="10">
        <f t="shared" si="111"/>
        <v>0.9412</v>
      </c>
      <c r="I198" s="40">
        <v>186412.254</v>
      </c>
      <c r="J198" s="40">
        <v>0</v>
      </c>
      <c r="K198" s="40">
        <v>8544.78</v>
      </c>
      <c r="L198" s="40">
        <v>2032.82</v>
      </c>
      <c r="M198" s="48">
        <f t="shared" si="99"/>
        <v>196989.854</v>
      </c>
      <c r="N198" s="40">
        <v>293931</v>
      </c>
      <c r="O198" s="40">
        <v>123762.42</v>
      </c>
      <c r="P198" s="40">
        <v>0</v>
      </c>
      <c r="Q198" s="4">
        <f t="shared" si="100"/>
        <v>417693.42</v>
      </c>
      <c r="R198" s="40">
        <v>74430.4</v>
      </c>
      <c r="S198" s="40">
        <v>0</v>
      </c>
      <c r="T198" s="4">
        <f t="shared" si="96"/>
        <v>74430.4</v>
      </c>
      <c r="U198" s="4">
        <f t="shared" si="101"/>
        <v>689113.674</v>
      </c>
      <c r="V198" s="5">
        <f t="shared" si="102"/>
        <v>0.3995656605571868</v>
      </c>
      <c r="W198" s="5">
        <f t="shared" si="103"/>
        <v>2.2423088855184234</v>
      </c>
      <c r="X198" s="5">
        <f t="shared" si="104"/>
        <v>1.0575031322762445</v>
      </c>
      <c r="Y198" s="51"/>
      <c r="Z198" s="12">
        <f t="shared" si="105"/>
        <v>3.699377678351855</v>
      </c>
      <c r="AA198" s="14">
        <v>81543.68932038835</v>
      </c>
      <c r="AB198" s="18">
        <f t="shared" si="94"/>
        <v>3016.609040823032</v>
      </c>
      <c r="AC198" s="19">
        <v>312.1149265353</v>
      </c>
      <c r="AD198" s="18">
        <f t="shared" si="112"/>
        <v>2704.494114287732</v>
      </c>
      <c r="AE198" s="21"/>
      <c r="AF198" s="2">
        <f t="shared" si="98"/>
        <v>19791571.398215044</v>
      </c>
      <c r="AG198" s="5">
        <f t="shared" si="106"/>
        <v>0.9953219480984014</v>
      </c>
      <c r="AH198" s="5">
        <f t="shared" si="107"/>
        <v>2.1104611230499404</v>
      </c>
      <c r="AI198" s="5">
        <f t="shared" si="108"/>
        <v>0.3760711997164242</v>
      </c>
      <c r="AJ198" s="5">
        <f t="shared" si="109"/>
        <v>3.4818542708647664</v>
      </c>
      <c r="AL198" s="14">
        <v>2427.470100373244</v>
      </c>
      <c r="AM198" s="13">
        <f t="shared" si="110"/>
        <v>589.1389404497882</v>
      </c>
      <c r="AN198" s="29">
        <f t="shared" si="113"/>
        <v>0.24269668259114832</v>
      </c>
      <c r="AO198" s="71"/>
      <c r="AP198" s="93">
        <v>310901.8</v>
      </c>
      <c r="AQ198" s="93">
        <v>205306.4</v>
      </c>
      <c r="AR198" s="16">
        <f t="shared" si="114"/>
        <v>-105595.4</v>
      </c>
      <c r="AS198" s="73">
        <f t="shared" si="115"/>
        <v>-0.3396422921964427</v>
      </c>
    </row>
    <row r="199" spans="1:45" ht="12.75">
      <c r="A199" s="1" t="s">
        <v>400</v>
      </c>
      <c r="B199" s="1" t="s">
        <v>401</v>
      </c>
      <c r="C199" s="2" t="s">
        <v>379</v>
      </c>
      <c r="D199" s="1"/>
      <c r="F199" s="67">
        <v>73971704</v>
      </c>
      <c r="G199" s="62">
        <v>107.7</v>
      </c>
      <c r="H199" s="10">
        <f t="shared" si="111"/>
        <v>1.077</v>
      </c>
      <c r="I199" s="40">
        <v>656470.985</v>
      </c>
      <c r="J199" s="40">
        <v>0</v>
      </c>
      <c r="K199" s="40">
        <v>30091.36</v>
      </c>
      <c r="L199" s="40">
        <v>7158.81</v>
      </c>
      <c r="M199" s="48">
        <f t="shared" si="99"/>
        <v>693721.155</v>
      </c>
      <c r="N199" s="40">
        <v>510000</v>
      </c>
      <c r="O199" s="40">
        <v>428412.56</v>
      </c>
      <c r="P199" s="40">
        <v>0</v>
      </c>
      <c r="Q199" s="4">
        <f t="shared" si="100"/>
        <v>938412.56</v>
      </c>
      <c r="R199" s="40">
        <v>30516</v>
      </c>
      <c r="S199" s="40">
        <v>0</v>
      </c>
      <c r="T199" s="4">
        <f t="shared" si="96"/>
        <v>30516</v>
      </c>
      <c r="U199" s="4">
        <f t="shared" si="101"/>
        <v>1662649.715</v>
      </c>
      <c r="V199" s="5">
        <f t="shared" si="102"/>
        <v>0.04125361232722177</v>
      </c>
      <c r="W199" s="5">
        <f t="shared" si="103"/>
        <v>1.2686101701807493</v>
      </c>
      <c r="X199" s="5">
        <f t="shared" si="104"/>
        <v>0.9378196222166248</v>
      </c>
      <c r="Y199" s="51"/>
      <c r="Z199" s="12">
        <f t="shared" si="105"/>
        <v>2.247683404724596</v>
      </c>
      <c r="AA199" s="14">
        <v>92159.05292479109</v>
      </c>
      <c r="AB199" s="18">
        <f t="shared" si="94"/>
        <v>2071.443738541887</v>
      </c>
      <c r="AC199" s="19">
        <v>227.41975281734997</v>
      </c>
      <c r="AD199" s="18">
        <f t="shared" si="112"/>
        <v>1844.023985724537</v>
      </c>
      <c r="AE199" s="21"/>
      <c r="AF199" s="2">
        <f aca="true" t="shared" si="116" ref="AF199:AF230">F199/H199</f>
        <v>68683104.92107707</v>
      </c>
      <c r="AG199" s="5">
        <f t="shared" si="106"/>
        <v>1.010031733127305</v>
      </c>
      <c r="AH199" s="5">
        <f t="shared" si="107"/>
        <v>1.3662931532846667</v>
      </c>
      <c r="AI199" s="5">
        <f t="shared" si="108"/>
        <v>0.04443014047641784</v>
      </c>
      <c r="AJ199" s="5">
        <f t="shared" si="109"/>
        <v>2.4207550268883895</v>
      </c>
      <c r="AL199" s="14">
        <v>1298.2567589974042</v>
      </c>
      <c r="AM199" s="13">
        <f t="shared" si="110"/>
        <v>773.1869795444827</v>
      </c>
      <c r="AN199" s="29">
        <f t="shared" si="113"/>
        <v>0.5955578310576919</v>
      </c>
      <c r="AO199" s="71"/>
      <c r="AP199" s="93">
        <v>649257</v>
      </c>
      <c r="AQ199" s="93">
        <v>479758</v>
      </c>
      <c r="AR199" s="16">
        <f t="shared" si="114"/>
        <v>-169499</v>
      </c>
      <c r="AS199" s="73">
        <f t="shared" si="115"/>
        <v>-0.26106611095452187</v>
      </c>
    </row>
    <row r="200" spans="1:45" ht="12.75">
      <c r="A200" s="1" t="s">
        <v>402</v>
      </c>
      <c r="B200" s="1" t="s">
        <v>403</v>
      </c>
      <c r="C200" s="2" t="s">
        <v>379</v>
      </c>
      <c r="D200" s="1"/>
      <c r="F200" s="67">
        <v>384445670</v>
      </c>
      <c r="G200" s="62">
        <v>97.23</v>
      </c>
      <c r="H200" s="10">
        <f t="shared" si="111"/>
        <v>0.9723</v>
      </c>
      <c r="I200" s="40">
        <v>3613908.851</v>
      </c>
      <c r="J200" s="40">
        <v>0</v>
      </c>
      <c r="K200" s="40">
        <v>165840.61</v>
      </c>
      <c r="L200" s="40">
        <v>39453.89</v>
      </c>
      <c r="M200" s="48">
        <f t="shared" si="99"/>
        <v>3819203.351</v>
      </c>
      <c r="N200" s="40">
        <v>4331402</v>
      </c>
      <c r="O200" s="40">
        <v>2200135.06</v>
      </c>
      <c r="P200" s="40">
        <v>0</v>
      </c>
      <c r="Q200" s="4">
        <f t="shared" si="100"/>
        <v>6531537.0600000005</v>
      </c>
      <c r="R200" s="40">
        <v>0</v>
      </c>
      <c r="S200" s="40">
        <v>0</v>
      </c>
      <c r="T200" s="4">
        <f t="shared" si="96"/>
        <v>0</v>
      </c>
      <c r="U200" s="4">
        <f t="shared" si="101"/>
        <v>10350740.411</v>
      </c>
      <c r="V200" s="5">
        <f t="shared" si="102"/>
        <v>0</v>
      </c>
      <c r="W200" s="5">
        <f t="shared" si="103"/>
        <v>1.6989493105748859</v>
      </c>
      <c r="X200" s="5">
        <f t="shared" si="104"/>
        <v>0.9934312307380129</v>
      </c>
      <c r="Y200" s="51"/>
      <c r="Z200" s="12">
        <f t="shared" si="105"/>
        <v>2.692380541312899</v>
      </c>
      <c r="AA200" s="14">
        <v>102663.50286532952</v>
      </c>
      <c r="AB200" s="18">
        <f t="shared" si="94"/>
        <v>2764.0921741763423</v>
      </c>
      <c r="AC200" s="19">
        <v>243.65883786075005</v>
      </c>
      <c r="AD200" s="18">
        <f t="shared" si="112"/>
        <v>2520.433336315592</v>
      </c>
      <c r="AE200" s="21"/>
      <c r="AF200" s="2">
        <f t="shared" si="116"/>
        <v>395398200.14398843</v>
      </c>
      <c r="AG200" s="5">
        <f t="shared" si="106"/>
        <v>0.9659131856465701</v>
      </c>
      <c r="AH200" s="5">
        <f t="shared" si="107"/>
        <v>1.6518884146719617</v>
      </c>
      <c r="AI200" s="5">
        <f t="shared" si="108"/>
        <v>0</v>
      </c>
      <c r="AJ200" s="5">
        <f t="shared" si="109"/>
        <v>2.617801600318532</v>
      </c>
      <c r="AL200" s="14">
        <v>2311.0013051080086</v>
      </c>
      <c r="AM200" s="13">
        <f t="shared" si="110"/>
        <v>453.09086906833363</v>
      </c>
      <c r="AN200" s="29">
        <f t="shared" si="113"/>
        <v>0.19605824889274895</v>
      </c>
      <c r="AO200" s="71"/>
      <c r="AP200" s="93">
        <v>3035529.95</v>
      </c>
      <c r="AQ200" s="93">
        <v>3011188.32</v>
      </c>
      <c r="AR200" s="16">
        <f t="shared" si="114"/>
        <v>-24341.630000000354</v>
      </c>
      <c r="AS200" s="73">
        <f t="shared" si="115"/>
        <v>-0.008018906220971515</v>
      </c>
    </row>
    <row r="201" spans="1:45" ht="12.75">
      <c r="A201" s="1" t="s">
        <v>404</v>
      </c>
      <c r="B201" s="1" t="s">
        <v>405</v>
      </c>
      <c r="C201" s="2" t="s">
        <v>379</v>
      </c>
      <c r="D201" s="3" t="s">
        <v>54</v>
      </c>
      <c r="F201" s="67">
        <v>1776892861</v>
      </c>
      <c r="G201" s="62">
        <v>77.29</v>
      </c>
      <c r="H201" s="10">
        <f t="shared" si="111"/>
        <v>0.7729</v>
      </c>
      <c r="I201" s="40">
        <v>20097511.698000003</v>
      </c>
      <c r="J201" s="40">
        <v>0</v>
      </c>
      <c r="K201" s="40">
        <v>0</v>
      </c>
      <c r="L201" s="40">
        <v>219664.62</v>
      </c>
      <c r="M201" s="48">
        <f t="shared" si="99"/>
        <v>20317176.318000004</v>
      </c>
      <c r="N201" s="40">
        <v>17982155</v>
      </c>
      <c r="O201" s="40">
        <v>0</v>
      </c>
      <c r="P201" s="40">
        <v>0</v>
      </c>
      <c r="Q201" s="4">
        <f t="shared" si="100"/>
        <v>17982155</v>
      </c>
      <c r="R201" s="40">
        <v>16576295.72</v>
      </c>
      <c r="S201" s="40">
        <v>0</v>
      </c>
      <c r="T201" s="4">
        <f t="shared" si="96"/>
        <v>16576295.72</v>
      </c>
      <c r="U201" s="4">
        <f t="shared" si="101"/>
        <v>54875627.038</v>
      </c>
      <c r="V201" s="5">
        <f t="shared" si="102"/>
        <v>0.9328809903975409</v>
      </c>
      <c r="W201" s="5">
        <f t="shared" si="103"/>
        <v>1.011999957604647</v>
      </c>
      <c r="X201" s="5">
        <f t="shared" si="104"/>
        <v>1.1434103183106887</v>
      </c>
      <c r="Y201" s="51"/>
      <c r="Z201" s="12">
        <f t="shared" si="105"/>
        <v>3.0882912663128765</v>
      </c>
      <c r="AA201" s="14">
        <v>85927.48923573735</v>
      </c>
      <c r="AB201" s="18">
        <f aca="true" t="shared" si="117" ref="AB201:AB232">(AA201/100)*Z201</f>
        <v>2653.6911454292135</v>
      </c>
      <c r="AC201" s="19">
        <v>169.06229874810003</v>
      </c>
      <c r="AD201" s="18">
        <f t="shared" si="112"/>
        <v>2484.6288466811134</v>
      </c>
      <c r="AE201" s="21"/>
      <c r="AF201" s="2">
        <f t="shared" si="116"/>
        <v>2298994515.46125</v>
      </c>
      <c r="AG201" s="5">
        <f t="shared" si="106"/>
        <v>0.8837418350223314</v>
      </c>
      <c r="AH201" s="5">
        <f t="shared" si="107"/>
        <v>0.7821747672326317</v>
      </c>
      <c r="AI201" s="5">
        <f t="shared" si="108"/>
        <v>0.7210237174782594</v>
      </c>
      <c r="AJ201" s="5">
        <f t="shared" si="109"/>
        <v>2.3869403197332226</v>
      </c>
      <c r="AL201" s="14">
        <v>2496.8513155886144</v>
      </c>
      <c r="AM201" s="13">
        <f t="shared" si="110"/>
        <v>156.83982984059912</v>
      </c>
      <c r="AN201" s="29">
        <f t="shared" si="113"/>
        <v>0.0628150458384925</v>
      </c>
      <c r="AO201" s="71"/>
      <c r="AP201" s="93">
        <v>43568895.87</v>
      </c>
      <c r="AQ201" s="93">
        <v>39202638.72</v>
      </c>
      <c r="AR201" s="16">
        <f t="shared" si="114"/>
        <v>-4366257.1499999985</v>
      </c>
      <c r="AS201" s="73">
        <f t="shared" si="115"/>
        <v>-0.10021500574694271</v>
      </c>
    </row>
    <row r="202" spans="1:45" ht="12.75">
      <c r="A202" s="1" t="s">
        <v>406</v>
      </c>
      <c r="B202" s="1" t="s">
        <v>407</v>
      </c>
      <c r="C202" s="2" t="s">
        <v>408</v>
      </c>
      <c r="D202" s="1"/>
      <c r="F202" s="40">
        <v>429265095</v>
      </c>
      <c r="G202" s="62">
        <v>21.13</v>
      </c>
      <c r="H202" s="10">
        <f t="shared" si="111"/>
        <v>0.2113</v>
      </c>
      <c r="I202" s="40">
        <v>10298141.549999999</v>
      </c>
      <c r="J202" s="40">
        <v>0</v>
      </c>
      <c r="K202" s="40">
        <v>0</v>
      </c>
      <c r="L202" s="40">
        <v>179681.44</v>
      </c>
      <c r="M202" s="48">
        <f t="shared" si="99"/>
        <v>10477822.989999998</v>
      </c>
      <c r="N202" s="40">
        <v>25694001</v>
      </c>
      <c r="O202" s="40">
        <v>0</v>
      </c>
      <c r="P202" s="40">
        <v>0</v>
      </c>
      <c r="Q202" s="4">
        <f t="shared" si="100"/>
        <v>25694001</v>
      </c>
      <c r="R202" s="40">
        <v>24290031.91</v>
      </c>
      <c r="S202" s="63">
        <v>0</v>
      </c>
      <c r="T202" s="4">
        <f t="shared" si="96"/>
        <v>24290031.91</v>
      </c>
      <c r="U202" s="4">
        <f t="shared" si="101"/>
        <v>60461855.89999999</v>
      </c>
      <c r="V202" s="5">
        <f t="shared" si="102"/>
        <v>5.6585154937882844</v>
      </c>
      <c r="W202" s="5">
        <f t="shared" si="103"/>
        <v>5.98557891132518</v>
      </c>
      <c r="X202" s="5">
        <f t="shared" si="104"/>
        <v>2.4408746744246694</v>
      </c>
      <c r="Y202" s="50"/>
      <c r="Z202" s="12">
        <f t="shared" si="105"/>
        <v>14.084969079538132</v>
      </c>
      <c r="AA202" s="14">
        <v>39572.19221799435</v>
      </c>
      <c r="AB202" s="18">
        <f t="shared" si="117"/>
        <v>5573.731037999899</v>
      </c>
      <c r="AC202" s="19">
        <v>322.51286619337503</v>
      </c>
      <c r="AD202" s="18">
        <f t="shared" si="112"/>
        <v>5251.218171806524</v>
      </c>
      <c r="AE202" s="21"/>
      <c r="AF202" s="2">
        <f t="shared" si="116"/>
        <v>2031543279.6971133</v>
      </c>
      <c r="AG202" s="5">
        <f t="shared" si="106"/>
        <v>0.5157568187059326</v>
      </c>
      <c r="AH202" s="5">
        <f t="shared" si="107"/>
        <v>1.2647528239630104</v>
      </c>
      <c r="AI202" s="5">
        <f t="shared" si="108"/>
        <v>1.1956443238374646</v>
      </c>
      <c r="AJ202" s="5">
        <f t="shared" si="109"/>
        <v>2.9761539665064074</v>
      </c>
      <c r="AL202" s="14">
        <v>5406.005116589697</v>
      </c>
      <c r="AM202" s="13">
        <f t="shared" si="110"/>
        <v>167.72592141020232</v>
      </c>
      <c r="AN202" s="29">
        <f t="shared" si="113"/>
        <v>0.03102585324891625</v>
      </c>
      <c r="AO202" s="71"/>
      <c r="AP202" s="93">
        <v>38947816.11</v>
      </c>
      <c r="AQ202" s="93">
        <v>39560943.59</v>
      </c>
      <c r="AR202" s="16">
        <f t="shared" si="114"/>
        <v>613127.4800000042</v>
      </c>
      <c r="AS202" s="73">
        <f t="shared" si="115"/>
        <v>0.015742281371267472</v>
      </c>
    </row>
    <row r="203" spans="1:45" ht="12.75">
      <c r="A203" s="1" t="s">
        <v>409</v>
      </c>
      <c r="B203" s="1" t="s">
        <v>410</v>
      </c>
      <c r="C203" s="2" t="s">
        <v>408</v>
      </c>
      <c r="D203" s="1"/>
      <c r="F203" s="40">
        <v>2094444200</v>
      </c>
      <c r="G203" s="62">
        <v>64.71</v>
      </c>
      <c r="H203" s="10">
        <f t="shared" si="111"/>
        <v>0.6470999999999999</v>
      </c>
      <c r="I203" s="40">
        <v>16114848.73</v>
      </c>
      <c r="J203" s="40">
        <v>0</v>
      </c>
      <c r="K203" s="40">
        <v>0</v>
      </c>
      <c r="L203" s="40">
        <v>281133.42</v>
      </c>
      <c r="M203" s="48">
        <f t="shared" si="99"/>
        <v>16395982.15</v>
      </c>
      <c r="N203" s="74">
        <v>42728793.02</v>
      </c>
      <c r="O203" s="40">
        <v>0</v>
      </c>
      <c r="P203" s="40">
        <v>0</v>
      </c>
      <c r="Q203" s="4">
        <f t="shared" si="100"/>
        <v>42728793.02</v>
      </c>
      <c r="R203" s="74">
        <v>29090887.66</v>
      </c>
      <c r="S203" s="63">
        <v>209000</v>
      </c>
      <c r="T203" s="4">
        <f t="shared" si="96"/>
        <v>29299887.66</v>
      </c>
      <c r="U203" s="4">
        <f t="shared" si="101"/>
        <v>88424662.83</v>
      </c>
      <c r="V203" s="5">
        <f t="shared" si="102"/>
        <v>1.3989337915996998</v>
      </c>
      <c r="W203" s="5">
        <f t="shared" si="103"/>
        <v>2.0401017616033887</v>
      </c>
      <c r="X203" s="5">
        <f t="shared" si="104"/>
        <v>0.7828321303570656</v>
      </c>
      <c r="Y203" s="50"/>
      <c r="Z203" s="12">
        <f t="shared" si="105"/>
        <v>4.221867683560154</v>
      </c>
      <c r="AA203" s="14">
        <v>139387.42587021916</v>
      </c>
      <c r="AB203" s="18">
        <f t="shared" si="117"/>
        <v>5884.752687761148</v>
      </c>
      <c r="AC203" s="19">
        <v>317.80841626125</v>
      </c>
      <c r="AD203" s="18">
        <f t="shared" si="112"/>
        <v>5566.944271499898</v>
      </c>
      <c r="AE203" s="21"/>
      <c r="AF203" s="2">
        <f t="shared" si="116"/>
        <v>3236662339.6692944</v>
      </c>
      <c r="AG203" s="5">
        <f t="shared" si="106"/>
        <v>0.5065706715540571</v>
      </c>
      <c r="AH203" s="5">
        <f t="shared" si="107"/>
        <v>1.3201498499335527</v>
      </c>
      <c r="AI203" s="5">
        <f t="shared" si="108"/>
        <v>0.8987927873555188</v>
      </c>
      <c r="AJ203" s="5">
        <f t="shared" si="109"/>
        <v>2.731970578031775</v>
      </c>
      <c r="AL203" s="14">
        <v>5253.14919070562</v>
      </c>
      <c r="AM203" s="13">
        <f t="shared" si="110"/>
        <v>631.6034970555284</v>
      </c>
      <c r="AN203" s="29">
        <f t="shared" si="113"/>
        <v>0.12023330656076214</v>
      </c>
      <c r="AO203" s="71"/>
      <c r="AP203" s="93">
        <v>42790000</v>
      </c>
      <c r="AQ203" s="93">
        <v>46000000</v>
      </c>
      <c r="AR203" s="16">
        <f t="shared" si="114"/>
        <v>3210000</v>
      </c>
      <c r="AS203" s="73">
        <f t="shared" si="115"/>
        <v>0.07501752745968684</v>
      </c>
    </row>
    <row r="204" spans="1:45" ht="12.75">
      <c r="A204" s="1" t="s">
        <v>411</v>
      </c>
      <c r="B204" s="1" t="s">
        <v>412</v>
      </c>
      <c r="C204" s="2" t="s">
        <v>408</v>
      </c>
      <c r="D204" s="1"/>
      <c r="F204" s="40">
        <v>105041936</v>
      </c>
      <c r="G204" s="62">
        <v>14.03</v>
      </c>
      <c r="H204" s="10">
        <f t="shared" si="111"/>
        <v>0.14029999999999998</v>
      </c>
      <c r="I204" s="40">
        <v>3811126.67</v>
      </c>
      <c r="J204" s="40">
        <v>0</v>
      </c>
      <c r="K204" s="40">
        <v>0</v>
      </c>
      <c r="L204" s="40">
        <v>66473.32</v>
      </c>
      <c r="M204" s="48">
        <f t="shared" si="99"/>
        <v>3877599.9899999998</v>
      </c>
      <c r="N204" s="40">
        <v>0</v>
      </c>
      <c r="O204" s="40">
        <v>8622957.44</v>
      </c>
      <c r="P204" s="40">
        <v>0</v>
      </c>
      <c r="Q204" s="4">
        <f t="shared" si="100"/>
        <v>8622957.44</v>
      </c>
      <c r="R204" s="40">
        <v>3538349.34</v>
      </c>
      <c r="S204" s="63">
        <v>0</v>
      </c>
      <c r="T204" s="4">
        <f t="shared" si="96"/>
        <v>3538349.34</v>
      </c>
      <c r="U204" s="4">
        <f t="shared" si="101"/>
        <v>16038906.77</v>
      </c>
      <c r="V204" s="5">
        <f t="shared" si="102"/>
        <v>3.368511163008267</v>
      </c>
      <c r="W204" s="5">
        <f t="shared" si="103"/>
        <v>8.20906179794706</v>
      </c>
      <c r="X204" s="5">
        <f t="shared" si="104"/>
        <v>3.691478030260219</v>
      </c>
      <c r="Y204" s="50"/>
      <c r="Z204" s="12">
        <f t="shared" si="105"/>
        <v>15.269050991215547</v>
      </c>
      <c r="AA204" s="14">
        <v>42836.89008042895</v>
      </c>
      <c r="AB204" s="18">
        <f t="shared" si="117"/>
        <v>6540.786589431651</v>
      </c>
      <c r="AC204" s="19">
        <v>253.73180381872504</v>
      </c>
      <c r="AD204" s="18">
        <f t="shared" si="112"/>
        <v>6287.054785612926</v>
      </c>
      <c r="AE204" s="21"/>
      <c r="AF204" s="2">
        <f t="shared" si="116"/>
        <v>748695196.0085531</v>
      </c>
      <c r="AG204" s="5">
        <f t="shared" si="106"/>
        <v>0.5179143676455087</v>
      </c>
      <c r="AH204" s="5">
        <f t="shared" si="107"/>
        <v>1.1517313702519725</v>
      </c>
      <c r="AI204" s="5">
        <f t="shared" si="108"/>
        <v>0.47260211617005987</v>
      </c>
      <c r="AJ204" s="5">
        <f t="shared" si="109"/>
        <v>2.142247854067541</v>
      </c>
      <c r="AL204" s="14">
        <v>6314.590930021389</v>
      </c>
      <c r="AM204" s="13">
        <f t="shared" si="110"/>
        <v>226.19565941026212</v>
      </c>
      <c r="AN204" s="29">
        <f t="shared" si="113"/>
        <v>0.035821110491079104</v>
      </c>
      <c r="AO204" s="71"/>
      <c r="AP204" s="93">
        <v>8437641.379999999</v>
      </c>
      <c r="AQ204" s="93">
        <v>8834555</v>
      </c>
      <c r="AR204" s="16">
        <f t="shared" si="114"/>
        <v>396913.62000000104</v>
      </c>
      <c r="AS204" s="73">
        <f t="shared" si="115"/>
        <v>0.0470408259991729</v>
      </c>
    </row>
    <row r="205" spans="1:45" ht="12.75">
      <c r="A205" s="1" t="s">
        <v>413</v>
      </c>
      <c r="B205" s="1" t="s">
        <v>414</v>
      </c>
      <c r="C205" s="2" t="s">
        <v>408</v>
      </c>
      <c r="D205" s="1"/>
      <c r="F205" s="40">
        <v>305334200</v>
      </c>
      <c r="G205" s="62">
        <v>19.04</v>
      </c>
      <c r="H205" s="10">
        <f t="shared" si="111"/>
        <v>0.19039999999999999</v>
      </c>
      <c r="I205" s="40">
        <v>8188582.45</v>
      </c>
      <c r="J205" s="40">
        <v>0</v>
      </c>
      <c r="K205" s="40">
        <v>0</v>
      </c>
      <c r="L205" s="40">
        <v>142954.62</v>
      </c>
      <c r="M205" s="48">
        <f t="shared" si="99"/>
        <v>8331537.07</v>
      </c>
      <c r="N205" s="40">
        <v>16284777</v>
      </c>
      <c r="O205" s="40">
        <v>0</v>
      </c>
      <c r="P205" s="40">
        <v>0</v>
      </c>
      <c r="Q205" s="4">
        <f t="shared" si="100"/>
        <v>16284777</v>
      </c>
      <c r="R205" s="40">
        <v>4975000</v>
      </c>
      <c r="S205" s="63">
        <v>61066.84</v>
      </c>
      <c r="T205" s="4">
        <f aca="true" t="shared" si="118" ref="T205:T248">R205+S205</f>
        <v>5036066.84</v>
      </c>
      <c r="U205" s="4">
        <f t="shared" si="101"/>
        <v>29652380.91</v>
      </c>
      <c r="V205" s="5">
        <f t="shared" si="102"/>
        <v>1.6493621873999047</v>
      </c>
      <c r="W205" s="5">
        <f t="shared" si="103"/>
        <v>5.333427110359731</v>
      </c>
      <c r="X205" s="5">
        <f t="shared" si="104"/>
        <v>2.7286616009605216</v>
      </c>
      <c r="Y205" s="50"/>
      <c r="Z205" s="12">
        <f t="shared" si="105"/>
        <v>9.711450898720155</v>
      </c>
      <c r="AA205" s="14">
        <v>66921.9358376748</v>
      </c>
      <c r="AB205" s="18">
        <f t="shared" si="117"/>
        <v>6499.0909393487955</v>
      </c>
      <c r="AC205" s="19">
        <v>209.90106039240004</v>
      </c>
      <c r="AD205" s="18">
        <f t="shared" si="112"/>
        <v>6289.189878956396</v>
      </c>
      <c r="AE205" s="21"/>
      <c r="AF205" s="2">
        <f t="shared" si="116"/>
        <v>1603646008.4033616</v>
      </c>
      <c r="AG205" s="5">
        <f t="shared" si="106"/>
        <v>0.5195371688228833</v>
      </c>
      <c r="AH205" s="5">
        <f t="shared" si="107"/>
        <v>1.0154845218124926</v>
      </c>
      <c r="AI205" s="5">
        <f t="shared" si="108"/>
        <v>0.31023056048094183</v>
      </c>
      <c r="AJ205" s="5">
        <f t="shared" si="109"/>
        <v>1.8490602511163177</v>
      </c>
      <c r="AL205" s="14">
        <v>5855.2720764474125</v>
      </c>
      <c r="AM205" s="13">
        <f t="shared" si="110"/>
        <v>643.818862901383</v>
      </c>
      <c r="AN205" s="29">
        <f t="shared" si="113"/>
        <v>0.10995541359915921</v>
      </c>
      <c r="AO205" s="71"/>
      <c r="AP205" s="93">
        <v>9855913.49</v>
      </c>
      <c r="AQ205" s="93">
        <v>9799292.98</v>
      </c>
      <c r="AR205" s="16">
        <f t="shared" si="114"/>
        <v>-56620.50999999978</v>
      </c>
      <c r="AS205" s="73">
        <f t="shared" si="115"/>
        <v>-0.005744826195709615</v>
      </c>
    </row>
    <row r="206" spans="1:45" ht="12.75">
      <c r="A206" s="1" t="s">
        <v>415</v>
      </c>
      <c r="B206" s="1" t="s">
        <v>416</v>
      </c>
      <c r="C206" s="2" t="s">
        <v>408</v>
      </c>
      <c r="D206" s="3" t="s">
        <v>54</v>
      </c>
      <c r="F206" s="40">
        <v>300137900</v>
      </c>
      <c r="G206" s="62">
        <v>18.2</v>
      </c>
      <c r="H206" s="10">
        <f t="shared" si="111"/>
        <v>0.182</v>
      </c>
      <c r="I206" s="40">
        <v>8738986.790000001</v>
      </c>
      <c r="J206" s="40">
        <v>0</v>
      </c>
      <c r="K206" s="40">
        <v>0</v>
      </c>
      <c r="L206" s="40">
        <v>152429.99</v>
      </c>
      <c r="M206" s="48">
        <f t="shared" si="99"/>
        <v>8891416.780000001</v>
      </c>
      <c r="N206" s="40">
        <v>18126111</v>
      </c>
      <c r="O206" s="40">
        <v>0</v>
      </c>
      <c r="P206" s="40">
        <v>701478</v>
      </c>
      <c r="Q206" s="4">
        <f t="shared" si="100"/>
        <v>18827589</v>
      </c>
      <c r="R206" s="40">
        <v>53667591</v>
      </c>
      <c r="S206" s="63">
        <v>0</v>
      </c>
      <c r="T206" s="4">
        <f t="shared" si="118"/>
        <v>53667591</v>
      </c>
      <c r="U206" s="4">
        <f t="shared" si="101"/>
        <v>81386596.78</v>
      </c>
      <c r="V206" s="5">
        <f t="shared" si="102"/>
        <v>17.88097771057904</v>
      </c>
      <c r="W206" s="5">
        <f t="shared" si="103"/>
        <v>6.2729795204137835</v>
      </c>
      <c r="X206" s="5">
        <f t="shared" si="104"/>
        <v>2.9624438566405646</v>
      </c>
      <c r="Y206" s="50"/>
      <c r="Z206" s="12">
        <f t="shared" si="105"/>
        <v>27.116401087633385</v>
      </c>
      <c r="AA206" s="14">
        <v>20722.082018927445</v>
      </c>
      <c r="AB206" s="18">
        <f t="shared" si="117"/>
        <v>5619.082873960724</v>
      </c>
      <c r="AC206" s="19">
        <v>248.95559792362505</v>
      </c>
      <c r="AD206" s="18">
        <f t="shared" si="112"/>
        <v>5370.127276037099</v>
      </c>
      <c r="AE206" s="21"/>
      <c r="AF206" s="2">
        <f t="shared" si="116"/>
        <v>1649109340.6593406</v>
      </c>
      <c r="AG206" s="5">
        <f t="shared" si="106"/>
        <v>0.5391647819085829</v>
      </c>
      <c r="AH206" s="5">
        <f t="shared" si="107"/>
        <v>1.1416822727153086</v>
      </c>
      <c r="AI206" s="5">
        <f t="shared" si="108"/>
        <v>3.2543379433253845</v>
      </c>
      <c r="AJ206" s="5">
        <f t="shared" si="109"/>
        <v>4.935184997949276</v>
      </c>
      <c r="AL206" s="14">
        <v>5748.974385844088</v>
      </c>
      <c r="AM206" s="13">
        <f t="shared" si="110"/>
        <v>-129.89151188336382</v>
      </c>
      <c r="AN206" s="29">
        <f t="shared" si="113"/>
        <v>-0.022593858167676045</v>
      </c>
      <c r="AO206" s="71"/>
      <c r="AP206" s="93">
        <v>116544584</v>
      </c>
      <c r="AQ206" s="93">
        <v>115845842</v>
      </c>
      <c r="AR206" s="16">
        <f t="shared" si="114"/>
        <v>-698742</v>
      </c>
      <c r="AS206" s="73">
        <f t="shared" si="115"/>
        <v>-0.005995490961639195</v>
      </c>
    </row>
    <row r="207" spans="1:45" ht="12.75">
      <c r="A207" s="1" t="s">
        <v>417</v>
      </c>
      <c r="B207" s="1" t="s">
        <v>418</v>
      </c>
      <c r="C207" s="2" t="s">
        <v>408</v>
      </c>
      <c r="D207" s="1"/>
      <c r="F207" s="40">
        <v>70645013</v>
      </c>
      <c r="G207" s="62">
        <v>11.83</v>
      </c>
      <c r="H207" s="10">
        <f t="shared" si="111"/>
        <v>0.1183</v>
      </c>
      <c r="I207" s="40">
        <v>3154951.33</v>
      </c>
      <c r="J207" s="40">
        <v>0</v>
      </c>
      <c r="K207" s="40">
        <v>0</v>
      </c>
      <c r="L207" s="40">
        <v>55024.02</v>
      </c>
      <c r="M207" s="48">
        <f t="shared" si="99"/>
        <v>3209975.35</v>
      </c>
      <c r="N207" s="40">
        <v>2711944.5</v>
      </c>
      <c r="O207" s="40">
        <v>1890686.84</v>
      </c>
      <c r="P207" s="40">
        <v>0</v>
      </c>
      <c r="Q207" s="4">
        <f t="shared" si="100"/>
        <v>4602631.34</v>
      </c>
      <c r="R207" s="40">
        <v>2100273</v>
      </c>
      <c r="S207" s="63">
        <v>0</v>
      </c>
      <c r="T207" s="4">
        <f t="shared" si="118"/>
        <v>2100273</v>
      </c>
      <c r="U207" s="4">
        <f t="shared" si="101"/>
        <v>9912879.69</v>
      </c>
      <c r="V207" s="5">
        <f t="shared" si="102"/>
        <v>2.972995418657507</v>
      </c>
      <c r="W207" s="5">
        <f t="shared" si="103"/>
        <v>6.515153928841374</v>
      </c>
      <c r="X207" s="5">
        <f t="shared" si="104"/>
        <v>4.543810261596244</v>
      </c>
      <c r="Y207" s="50"/>
      <c r="Z207" s="12">
        <f t="shared" si="105"/>
        <v>14.031959609095123</v>
      </c>
      <c r="AA207" s="14">
        <v>90676.75962815405</v>
      </c>
      <c r="AB207" s="18">
        <f t="shared" si="117"/>
        <v>12723.72628585885</v>
      </c>
      <c r="AC207" s="19">
        <v>127.83905114175003</v>
      </c>
      <c r="AD207" s="18">
        <f t="shared" si="112"/>
        <v>12595.8872347171</v>
      </c>
      <c r="AE207" s="21"/>
      <c r="AF207" s="2">
        <f t="shared" si="116"/>
        <v>597168326.2890955</v>
      </c>
      <c r="AG207" s="5">
        <f t="shared" si="106"/>
        <v>0.5375327539468355</v>
      </c>
      <c r="AH207" s="5">
        <f t="shared" si="107"/>
        <v>0.7707427097819347</v>
      </c>
      <c r="AI207" s="5">
        <f t="shared" si="108"/>
        <v>0.351705358027183</v>
      </c>
      <c r="AJ207" s="5">
        <f t="shared" si="109"/>
        <v>1.659980821755953</v>
      </c>
      <c r="AL207" s="14">
        <v>9671.940021950995</v>
      </c>
      <c r="AM207" s="13">
        <f t="shared" si="110"/>
        <v>3051.786263907854</v>
      </c>
      <c r="AN207" s="29">
        <f t="shared" si="113"/>
        <v>0.3155298995839158</v>
      </c>
      <c r="AO207" s="71"/>
      <c r="AP207" s="93">
        <v>3767606</v>
      </c>
      <c r="AQ207" s="93">
        <v>4010518</v>
      </c>
      <c r="AR207" s="16">
        <f t="shared" si="114"/>
        <v>242912</v>
      </c>
      <c r="AS207" s="73">
        <f t="shared" si="115"/>
        <v>0.0644738329857209</v>
      </c>
    </row>
    <row r="208" spans="1:45" ht="12.75">
      <c r="A208" s="1" t="s">
        <v>419</v>
      </c>
      <c r="B208" s="1" t="s">
        <v>387</v>
      </c>
      <c r="C208" s="2" t="s">
        <v>408</v>
      </c>
      <c r="D208" s="1"/>
      <c r="F208" s="40">
        <v>1505920800</v>
      </c>
      <c r="G208" s="62">
        <v>73.66</v>
      </c>
      <c r="H208" s="10">
        <f t="shared" si="111"/>
        <v>0.7365999999999999</v>
      </c>
      <c r="I208" s="40">
        <v>10868528.68</v>
      </c>
      <c r="J208" s="40">
        <v>0</v>
      </c>
      <c r="K208" s="40">
        <v>0</v>
      </c>
      <c r="L208" s="40">
        <v>189982.79</v>
      </c>
      <c r="M208" s="48">
        <f t="shared" si="99"/>
        <v>11058511.469999999</v>
      </c>
      <c r="N208" s="40">
        <v>7046153</v>
      </c>
      <c r="O208" s="40">
        <v>9344242.22</v>
      </c>
      <c r="P208" s="40">
        <v>0</v>
      </c>
      <c r="Q208" s="4">
        <f t="shared" si="100"/>
        <v>16390395.22</v>
      </c>
      <c r="R208" s="40">
        <v>7214340.83</v>
      </c>
      <c r="S208" s="63">
        <v>150600</v>
      </c>
      <c r="T208" s="4">
        <f t="shared" si="118"/>
        <v>7364940.83</v>
      </c>
      <c r="U208" s="4">
        <f t="shared" si="101"/>
        <v>34813847.519999996</v>
      </c>
      <c r="V208" s="5">
        <f t="shared" si="102"/>
        <v>0.4890656155356909</v>
      </c>
      <c r="W208" s="5">
        <f t="shared" si="103"/>
        <v>1.0883968944449138</v>
      </c>
      <c r="X208" s="5">
        <f t="shared" si="104"/>
        <v>0.7343355288007177</v>
      </c>
      <c r="Y208" s="50"/>
      <c r="Z208" s="12">
        <f t="shared" si="105"/>
        <v>2.311798038781322</v>
      </c>
      <c r="AA208" s="14">
        <v>246071.6870004207</v>
      </c>
      <c r="AB208" s="18">
        <f t="shared" si="117"/>
        <v>5688.68043407184</v>
      </c>
      <c r="AC208" s="19">
        <v>172.58426591017496</v>
      </c>
      <c r="AD208" s="18">
        <f t="shared" si="112"/>
        <v>5516.0961681616645</v>
      </c>
      <c r="AE208" s="21"/>
      <c r="AF208" s="2">
        <f t="shared" si="116"/>
        <v>2044421395.601412</v>
      </c>
      <c r="AG208" s="5">
        <f t="shared" si="106"/>
        <v>0.5409115505146086</v>
      </c>
      <c r="AH208" s="5">
        <f t="shared" si="107"/>
        <v>0.8017131524481235</v>
      </c>
      <c r="AI208" s="5">
        <f t="shared" si="108"/>
        <v>0.35287934500791807</v>
      </c>
      <c r="AJ208" s="5">
        <f t="shared" si="109"/>
        <v>1.7028704353663215</v>
      </c>
      <c r="AL208" s="14">
        <v>5218.758947159516</v>
      </c>
      <c r="AM208" s="13">
        <f t="shared" si="110"/>
        <v>469.9214869123243</v>
      </c>
      <c r="AN208" s="29">
        <f t="shared" si="113"/>
        <v>0.0900446814406124</v>
      </c>
      <c r="AO208" s="71"/>
      <c r="AP208" s="93">
        <v>12234138.26</v>
      </c>
      <c r="AQ208" s="93">
        <v>12850915.379999999</v>
      </c>
      <c r="AR208" s="16">
        <f t="shared" si="114"/>
        <v>616777.1199999992</v>
      </c>
      <c r="AS208" s="73">
        <f t="shared" si="115"/>
        <v>0.05041443106921363</v>
      </c>
    </row>
    <row r="209" spans="1:45" ht="12.75">
      <c r="A209" s="1" t="s">
        <v>420</v>
      </c>
      <c r="B209" s="1" t="s">
        <v>421</v>
      </c>
      <c r="C209" s="2" t="s">
        <v>408</v>
      </c>
      <c r="D209" s="1"/>
      <c r="F209" s="40">
        <v>232465002</v>
      </c>
      <c r="G209" s="62">
        <v>22.05</v>
      </c>
      <c r="H209" s="10">
        <f t="shared" si="111"/>
        <v>0.2205</v>
      </c>
      <c r="I209" s="40">
        <v>5233520.61</v>
      </c>
      <c r="J209" s="40">
        <v>0</v>
      </c>
      <c r="K209" s="40">
        <v>0</v>
      </c>
      <c r="L209" s="40">
        <v>91294.01</v>
      </c>
      <c r="M209" s="48">
        <f t="shared" si="99"/>
        <v>5324814.62</v>
      </c>
      <c r="N209" s="40">
        <v>17988200</v>
      </c>
      <c r="O209" s="40">
        <v>0</v>
      </c>
      <c r="P209" s="40">
        <v>0</v>
      </c>
      <c r="Q209" s="4">
        <f t="shared" si="100"/>
        <v>17988200</v>
      </c>
      <c r="R209" s="40">
        <v>6337705.6</v>
      </c>
      <c r="S209" s="63">
        <v>0</v>
      </c>
      <c r="T209" s="4">
        <f t="shared" si="118"/>
        <v>6337705.6</v>
      </c>
      <c r="U209" s="4">
        <f t="shared" si="101"/>
        <v>29650720.22</v>
      </c>
      <c r="V209" s="5">
        <f t="shared" si="102"/>
        <v>2.7263052698143353</v>
      </c>
      <c r="W209" s="5">
        <f t="shared" si="103"/>
        <v>7.73802501247048</v>
      </c>
      <c r="X209" s="5">
        <f t="shared" si="104"/>
        <v>2.2905876472536715</v>
      </c>
      <c r="Y209" s="50"/>
      <c r="Z209" s="12">
        <f t="shared" si="105"/>
        <v>12.754917929538486</v>
      </c>
      <c r="AA209" s="14">
        <v>97426.60098522168</v>
      </c>
      <c r="AB209" s="18">
        <f t="shared" si="117"/>
        <v>12426.68299720396</v>
      </c>
      <c r="AC209" s="19">
        <v>394.0407738306001</v>
      </c>
      <c r="AD209" s="18">
        <f t="shared" si="112"/>
        <v>12032.64222337336</v>
      </c>
      <c r="AE209" s="21"/>
      <c r="AF209" s="2">
        <f t="shared" si="116"/>
        <v>1054263047.6190476</v>
      </c>
      <c r="AG209" s="5">
        <f t="shared" si="106"/>
        <v>0.5050745762194345</v>
      </c>
      <c r="AH209" s="5">
        <f t="shared" si="107"/>
        <v>1.7062345152497407</v>
      </c>
      <c r="AI209" s="5">
        <f t="shared" si="108"/>
        <v>0.6011503119940609</v>
      </c>
      <c r="AJ209" s="5">
        <f t="shared" si="109"/>
        <v>2.8124594034632358</v>
      </c>
      <c r="AL209" s="14">
        <v>11666.92408953338</v>
      </c>
      <c r="AM209" s="13">
        <f t="shared" si="110"/>
        <v>759.758907670579</v>
      </c>
      <c r="AN209" s="29">
        <f t="shared" si="113"/>
        <v>0.06512075520849349</v>
      </c>
      <c r="AO209" s="71"/>
      <c r="AP209" s="93">
        <v>8890497.77</v>
      </c>
      <c r="AQ209" s="93">
        <v>9212748.86</v>
      </c>
      <c r="AR209" s="16">
        <f t="shared" si="114"/>
        <v>322251.08999999985</v>
      </c>
      <c r="AS209" s="73">
        <f t="shared" si="115"/>
        <v>0.036246687006367684</v>
      </c>
    </row>
    <row r="210" spans="1:45" ht="12.75">
      <c r="A210" s="1" t="s">
        <v>422</v>
      </c>
      <c r="B210" s="1" t="s">
        <v>423</v>
      </c>
      <c r="C210" s="2" t="s">
        <v>408</v>
      </c>
      <c r="D210" s="3" t="s">
        <v>54</v>
      </c>
      <c r="F210" s="40">
        <v>265852229</v>
      </c>
      <c r="G210" s="62">
        <v>17.18</v>
      </c>
      <c r="H210" s="10">
        <f t="shared" si="111"/>
        <v>0.1718</v>
      </c>
      <c r="I210" s="40">
        <v>8015056.6</v>
      </c>
      <c r="J210" s="40">
        <v>0</v>
      </c>
      <c r="K210" s="40">
        <v>0</v>
      </c>
      <c r="L210" s="40">
        <v>139856.65</v>
      </c>
      <c r="M210" s="48">
        <f t="shared" si="99"/>
        <v>8154913.25</v>
      </c>
      <c r="N210" s="40">
        <v>17087570</v>
      </c>
      <c r="O210" s="40">
        <v>0</v>
      </c>
      <c r="P210" s="40">
        <v>0</v>
      </c>
      <c r="Q210" s="4">
        <f t="shared" si="100"/>
        <v>17087570</v>
      </c>
      <c r="R210" s="40">
        <v>35942712.42</v>
      </c>
      <c r="S210" s="63">
        <v>0</v>
      </c>
      <c r="T210" s="4">
        <f t="shared" si="118"/>
        <v>35942712.42</v>
      </c>
      <c r="U210" s="4">
        <f t="shared" si="101"/>
        <v>61185195.67</v>
      </c>
      <c r="V210" s="5">
        <f t="shared" si="102"/>
        <v>13.519808562522906</v>
      </c>
      <c r="W210" s="5">
        <f t="shared" si="103"/>
        <v>6.427469148660025</v>
      </c>
      <c r="X210" s="5">
        <f t="shared" si="104"/>
        <v>3.0674609277020584</v>
      </c>
      <c r="Y210" s="50"/>
      <c r="Z210" s="12">
        <f t="shared" si="105"/>
        <v>23.01473863888499</v>
      </c>
      <c r="AA210" s="14">
        <v>21620.879670123704</v>
      </c>
      <c r="AB210" s="18">
        <f t="shared" si="117"/>
        <v>4975.988947506789</v>
      </c>
      <c r="AC210" s="19">
        <v>263.82050096377503</v>
      </c>
      <c r="AD210" s="18">
        <f t="shared" si="112"/>
        <v>4712.168446543014</v>
      </c>
      <c r="AE210" s="21"/>
      <c r="AF210" s="2">
        <f t="shared" si="116"/>
        <v>1547451856.8102443</v>
      </c>
      <c r="AG210" s="5">
        <f t="shared" si="106"/>
        <v>0.5269897873792136</v>
      </c>
      <c r="AH210" s="5">
        <f t="shared" si="107"/>
        <v>1.1042391997397922</v>
      </c>
      <c r="AI210" s="5">
        <f t="shared" si="108"/>
        <v>2.3227031110414353</v>
      </c>
      <c r="AJ210" s="5">
        <f t="shared" si="109"/>
        <v>3.953932098160441</v>
      </c>
      <c r="AL210" s="14">
        <v>4915.354260544288</v>
      </c>
      <c r="AM210" s="13">
        <f t="shared" si="110"/>
        <v>60.63468696250129</v>
      </c>
      <c r="AN210" s="29">
        <f t="shared" si="113"/>
        <v>0.012335771492447236</v>
      </c>
      <c r="AO210" s="71"/>
      <c r="AP210" s="93">
        <v>72549917.65</v>
      </c>
      <c r="AQ210" s="93">
        <v>77744997.14</v>
      </c>
      <c r="AR210" s="16">
        <f t="shared" si="114"/>
        <v>5195079.489999995</v>
      </c>
      <c r="AS210" s="73">
        <f t="shared" si="115"/>
        <v>0.07160696604870638</v>
      </c>
    </row>
    <row r="211" spans="1:45" ht="12.75">
      <c r="A211" s="1" t="s">
        <v>424</v>
      </c>
      <c r="B211" s="1" t="s">
        <v>425</v>
      </c>
      <c r="C211" s="2" t="s">
        <v>408</v>
      </c>
      <c r="D211" s="1"/>
      <c r="F211" s="40">
        <v>935913400</v>
      </c>
      <c r="G211" s="62">
        <v>17.75</v>
      </c>
      <c r="H211" s="10">
        <f t="shared" si="111"/>
        <v>0.1775</v>
      </c>
      <c r="I211" s="40">
        <v>27365037.900000002</v>
      </c>
      <c r="J211" s="40">
        <v>0</v>
      </c>
      <c r="K211" s="40">
        <v>0</v>
      </c>
      <c r="L211" s="40">
        <v>477341.27</v>
      </c>
      <c r="M211" s="48">
        <f t="shared" si="99"/>
        <v>27842379.17</v>
      </c>
      <c r="N211" s="40">
        <v>66595692</v>
      </c>
      <c r="O211" s="40">
        <v>0</v>
      </c>
      <c r="P211" s="40">
        <v>0</v>
      </c>
      <c r="Q211" s="4">
        <v>66595692</v>
      </c>
      <c r="R211" s="40">
        <v>17399078.17</v>
      </c>
      <c r="S211" s="63">
        <v>280760</v>
      </c>
      <c r="T211" s="4">
        <f t="shared" si="118"/>
        <v>17679838.17</v>
      </c>
      <c r="U211" s="4">
        <f t="shared" si="101"/>
        <v>112117909.34</v>
      </c>
      <c r="V211" s="5">
        <f t="shared" si="102"/>
        <v>1.8890463765130407</v>
      </c>
      <c r="W211" s="5">
        <f t="shared" si="103"/>
        <v>7.115582702416698</v>
      </c>
      <c r="X211" s="5">
        <f t="shared" si="104"/>
        <v>2.9748883999310194</v>
      </c>
      <c r="Y211" s="50"/>
      <c r="Z211" s="12">
        <f t="shared" si="105"/>
        <v>11.979517478860759</v>
      </c>
      <c r="AA211" s="14">
        <v>77130.80669066272</v>
      </c>
      <c r="AB211" s="18">
        <f t="shared" si="117"/>
        <v>9239.898469094245</v>
      </c>
      <c r="AC211" s="37">
        <v>259.8417106290001</v>
      </c>
      <c r="AD211" s="18">
        <f t="shared" si="112"/>
        <v>8980.056758465245</v>
      </c>
      <c r="AE211" s="21"/>
      <c r="AF211" s="2">
        <f t="shared" si="116"/>
        <v>5272751549.295774</v>
      </c>
      <c r="AG211" s="5">
        <f t="shared" si="106"/>
        <v>0.528042690987756</v>
      </c>
      <c r="AH211" s="5">
        <f t="shared" si="107"/>
        <v>1.263015929678964</v>
      </c>
      <c r="AI211" s="5">
        <f t="shared" si="108"/>
        <v>0.3299809977263922</v>
      </c>
      <c r="AJ211" s="5">
        <f t="shared" si="109"/>
        <v>2.126364352497785</v>
      </c>
      <c r="AL211" s="14">
        <v>8774.75834348308</v>
      </c>
      <c r="AM211" s="13">
        <f t="shared" si="110"/>
        <v>465.1401256111658</v>
      </c>
      <c r="AN211" s="29">
        <f t="shared" si="113"/>
        <v>0.05300888154448384</v>
      </c>
      <c r="AO211" s="71"/>
      <c r="AP211" s="93">
        <v>33214413.09</v>
      </c>
      <c r="AQ211" s="93">
        <v>34451711.94</v>
      </c>
      <c r="AR211" s="16">
        <f t="shared" si="114"/>
        <v>1237298.8499999978</v>
      </c>
      <c r="AS211" s="73">
        <f t="shared" si="115"/>
        <v>0.03725186552739408</v>
      </c>
    </row>
    <row r="212" spans="1:45" ht="12.75">
      <c r="A212" s="1" t="s">
        <v>426</v>
      </c>
      <c r="B212" s="1" t="s">
        <v>427</v>
      </c>
      <c r="C212" s="2" t="s">
        <v>408</v>
      </c>
      <c r="D212" s="1"/>
      <c r="F212" s="40">
        <v>2044957900</v>
      </c>
      <c r="G212" s="62">
        <v>82.44</v>
      </c>
      <c r="H212" s="10">
        <f t="shared" si="111"/>
        <v>0.8244</v>
      </c>
      <c r="I212" s="40">
        <v>12691437.889999999</v>
      </c>
      <c r="J212" s="40">
        <v>0</v>
      </c>
      <c r="K212" s="40">
        <v>0</v>
      </c>
      <c r="L212" s="40">
        <v>221355.44</v>
      </c>
      <c r="M212" s="48">
        <f t="shared" si="99"/>
        <v>12912793.329999998</v>
      </c>
      <c r="N212" s="40">
        <v>0</v>
      </c>
      <c r="O212" s="40">
        <v>40122909.09</v>
      </c>
      <c r="P212" s="40">
        <v>0</v>
      </c>
      <c r="Q212" s="4">
        <f aca="true" t="shared" si="119" ref="Q212:Q219">SUM(N212:P212)</f>
        <v>40122909.09</v>
      </c>
      <c r="R212" s="40">
        <v>16897445.47</v>
      </c>
      <c r="S212" s="63">
        <v>0</v>
      </c>
      <c r="T212" s="4">
        <f t="shared" si="118"/>
        <v>16897445.47</v>
      </c>
      <c r="U212" s="4">
        <f t="shared" si="101"/>
        <v>69933147.89</v>
      </c>
      <c r="V212" s="5">
        <f t="shared" si="102"/>
        <v>0.8262979629067181</v>
      </c>
      <c r="W212" s="5">
        <f t="shared" si="103"/>
        <v>1.9620408366353168</v>
      </c>
      <c r="X212" s="5">
        <f t="shared" si="104"/>
        <v>0.6314454361138682</v>
      </c>
      <c r="Y212" s="50"/>
      <c r="Z212" s="12">
        <f t="shared" si="105"/>
        <v>3.4197842356559023</v>
      </c>
      <c r="AA212" s="14">
        <v>266539.60830166616</v>
      </c>
      <c r="AB212" s="18">
        <f t="shared" si="117"/>
        <v>9115.07950647937</v>
      </c>
      <c r="AC212" s="19">
        <v>368.92905552787505</v>
      </c>
      <c r="AD212" s="18">
        <f t="shared" si="112"/>
        <v>8746.150450951494</v>
      </c>
      <c r="AE212" s="21"/>
      <c r="AF212" s="2">
        <f t="shared" si="116"/>
        <v>2480540878.214459</v>
      </c>
      <c r="AG212" s="5">
        <f t="shared" si="106"/>
        <v>0.5205636175322728</v>
      </c>
      <c r="AH212" s="5">
        <f t="shared" si="107"/>
        <v>1.6175064657221552</v>
      </c>
      <c r="AI212" s="5">
        <f t="shared" si="108"/>
        <v>0.6812000406202983</v>
      </c>
      <c r="AJ212" s="5">
        <f t="shared" si="109"/>
        <v>2.8192701238747264</v>
      </c>
      <c r="AL212" s="14">
        <v>8651.560152640039</v>
      </c>
      <c r="AM212" s="13">
        <f t="shared" si="110"/>
        <v>463.5193538393305</v>
      </c>
      <c r="AN212" s="29">
        <f t="shared" si="113"/>
        <v>0.05357638919009154</v>
      </c>
      <c r="AO212" s="71"/>
      <c r="AP212" s="93">
        <v>23208925.45</v>
      </c>
      <c r="AQ212" s="93">
        <v>25732387.66</v>
      </c>
      <c r="AR212" s="16">
        <f t="shared" si="114"/>
        <v>2523462.210000001</v>
      </c>
      <c r="AS212" s="73">
        <f t="shared" si="115"/>
        <v>0.10872809322587577</v>
      </c>
    </row>
    <row r="213" spans="1:45" ht="12.75">
      <c r="A213" s="1" t="s">
        <v>428</v>
      </c>
      <c r="B213" s="1" t="s">
        <v>429</v>
      </c>
      <c r="C213" s="2" t="s">
        <v>408</v>
      </c>
      <c r="D213" s="1"/>
      <c r="F213" s="40">
        <v>5927251143</v>
      </c>
      <c r="G213" s="62">
        <v>92.02</v>
      </c>
      <c r="H213" s="10">
        <f t="shared" si="111"/>
        <v>0.9201999999999999</v>
      </c>
      <c r="I213" s="40">
        <v>34446042.660000004</v>
      </c>
      <c r="J213" s="40">
        <v>0</v>
      </c>
      <c r="K213" s="40">
        <v>0</v>
      </c>
      <c r="L213" s="40">
        <v>600591.74</v>
      </c>
      <c r="M213" s="48">
        <f t="shared" si="99"/>
        <v>35046634.400000006</v>
      </c>
      <c r="N213" s="40">
        <v>52277122.5</v>
      </c>
      <c r="O213" s="40">
        <v>0</v>
      </c>
      <c r="P213" s="40">
        <v>0</v>
      </c>
      <c r="Q213" s="4">
        <f t="shared" si="119"/>
        <v>52277122.5</v>
      </c>
      <c r="R213" s="40">
        <v>22418828</v>
      </c>
      <c r="S213" s="63">
        <v>0</v>
      </c>
      <c r="T213" s="4">
        <f t="shared" si="118"/>
        <v>22418828</v>
      </c>
      <c r="U213" s="4">
        <f t="shared" si="101"/>
        <v>109742584.9</v>
      </c>
      <c r="V213" s="5">
        <f t="shared" si="102"/>
        <v>0.37823313807913</v>
      </c>
      <c r="W213" s="5">
        <f t="shared" si="103"/>
        <v>0.8819792048416666</v>
      </c>
      <c r="X213" s="5">
        <f t="shared" si="104"/>
        <v>0.5912797273891387</v>
      </c>
      <c r="Y213" s="50"/>
      <c r="Z213" s="12">
        <f t="shared" si="105"/>
        <v>1.8514920703099353</v>
      </c>
      <c r="AA213" s="14">
        <v>760094.602917342</v>
      </c>
      <c r="AB213" s="18">
        <f t="shared" si="117"/>
        <v>14073.091299868376</v>
      </c>
      <c r="AC213" s="19">
        <v>145.0272198888</v>
      </c>
      <c r="AD213" s="18">
        <f t="shared" si="112"/>
        <v>13928.064079979576</v>
      </c>
      <c r="AE213" s="21"/>
      <c r="AF213" s="2">
        <f t="shared" si="116"/>
        <v>6441264011.084547</v>
      </c>
      <c r="AG213" s="5">
        <f t="shared" si="106"/>
        <v>0.5440956051434854</v>
      </c>
      <c r="AH213" s="5">
        <f t="shared" si="107"/>
        <v>0.8115972642953017</v>
      </c>
      <c r="AI213" s="5">
        <f t="shared" si="108"/>
        <v>0.3480501336604154</v>
      </c>
      <c r="AJ213" s="5">
        <f t="shared" si="109"/>
        <v>1.7037430030992025</v>
      </c>
      <c r="AL213" s="14">
        <v>12598.392875468297</v>
      </c>
      <c r="AM213" s="13">
        <f t="shared" si="110"/>
        <v>1474.6984244000796</v>
      </c>
      <c r="AN213" s="29">
        <f t="shared" si="113"/>
        <v>0.1170544877411805</v>
      </c>
      <c r="AO213" s="71"/>
      <c r="AP213" s="93">
        <v>30168397</v>
      </c>
      <c r="AQ213" s="93">
        <v>32611535</v>
      </c>
      <c r="AR213" s="16">
        <f t="shared" si="114"/>
        <v>2443138</v>
      </c>
      <c r="AS213" s="73">
        <f t="shared" si="115"/>
        <v>0.08098335486635236</v>
      </c>
    </row>
    <row r="214" spans="1:45" ht="12.75">
      <c r="A214" s="1" t="s">
        <v>430</v>
      </c>
      <c r="B214" s="1" t="s">
        <v>431</v>
      </c>
      <c r="C214" s="2" t="s">
        <v>408</v>
      </c>
      <c r="D214" s="1"/>
      <c r="F214" s="40">
        <v>2749296294</v>
      </c>
      <c r="G214" s="62">
        <v>55.55</v>
      </c>
      <c r="H214" s="10">
        <f t="shared" si="111"/>
        <v>0.5555</v>
      </c>
      <c r="I214" s="40">
        <v>24492843.13</v>
      </c>
      <c r="J214" s="40">
        <v>0</v>
      </c>
      <c r="K214" s="40">
        <v>0</v>
      </c>
      <c r="L214" s="40">
        <v>427386.98</v>
      </c>
      <c r="M214" s="48">
        <f t="shared" si="99"/>
        <v>24920230.11</v>
      </c>
      <c r="N214" s="40">
        <v>69898197</v>
      </c>
      <c r="O214" s="40">
        <v>0</v>
      </c>
      <c r="P214" s="40">
        <v>3017097.72</v>
      </c>
      <c r="Q214" s="4">
        <f t="shared" si="119"/>
        <v>72915294.72</v>
      </c>
      <c r="R214" s="40">
        <v>30471381.89</v>
      </c>
      <c r="S214" s="63">
        <v>0</v>
      </c>
      <c r="T214" s="4">
        <f t="shared" si="118"/>
        <v>30471381.89</v>
      </c>
      <c r="U214" s="4">
        <f t="shared" si="101"/>
        <v>128306906.72</v>
      </c>
      <c r="V214" s="5">
        <f t="shared" si="102"/>
        <v>1.1083338655240627</v>
      </c>
      <c r="W214" s="5">
        <f t="shared" si="103"/>
        <v>2.6521439278526886</v>
      </c>
      <c r="X214" s="5">
        <f t="shared" si="104"/>
        <v>0.9064221329794583</v>
      </c>
      <c r="Y214" s="50"/>
      <c r="Z214" s="12">
        <f t="shared" si="105"/>
        <v>4.666899926356209</v>
      </c>
      <c r="AA214" s="14">
        <v>250823.50880917002</v>
      </c>
      <c r="AB214" s="18">
        <f t="shared" si="117"/>
        <v>11705.682147899215</v>
      </c>
      <c r="AC214" s="19">
        <v>323.9906040324</v>
      </c>
      <c r="AD214" s="18">
        <f t="shared" si="112"/>
        <v>11381.691543866815</v>
      </c>
      <c r="AE214" s="21"/>
      <c r="AF214" s="2">
        <f t="shared" si="116"/>
        <v>4949228252.025203</v>
      </c>
      <c r="AG214" s="5">
        <f t="shared" si="106"/>
        <v>0.503517494870089</v>
      </c>
      <c r="AH214" s="5">
        <f t="shared" si="107"/>
        <v>1.4732659519221682</v>
      </c>
      <c r="AI214" s="5">
        <f t="shared" si="108"/>
        <v>0.6156794622986168</v>
      </c>
      <c r="AJ214" s="5">
        <f t="shared" si="109"/>
        <v>2.5924629090908744</v>
      </c>
      <c r="AL214" s="14">
        <v>10908.862210829495</v>
      </c>
      <c r="AM214" s="13">
        <f t="shared" si="110"/>
        <v>796.8199370697203</v>
      </c>
      <c r="AN214" s="29">
        <f t="shared" si="113"/>
        <v>0.07304335884623216</v>
      </c>
      <c r="AO214" s="71"/>
      <c r="AP214" s="93">
        <v>47872899.239999995</v>
      </c>
      <c r="AQ214" s="93">
        <v>48111065.88</v>
      </c>
      <c r="AR214" s="16">
        <f t="shared" si="114"/>
        <v>238166.64000000805</v>
      </c>
      <c r="AS214" s="73">
        <f t="shared" si="115"/>
        <v>0.004974978407010891</v>
      </c>
    </row>
    <row r="215" spans="1:45" ht="12.75">
      <c r="A215" s="1" t="s">
        <v>432</v>
      </c>
      <c r="B215" s="1" t="s">
        <v>433</v>
      </c>
      <c r="C215" s="2" t="s">
        <v>408</v>
      </c>
      <c r="D215" s="1"/>
      <c r="E215" s="1" t="s">
        <v>1191</v>
      </c>
      <c r="F215" s="40">
        <v>10790782068</v>
      </c>
      <c r="G215" s="62">
        <v>107.89</v>
      </c>
      <c r="H215" s="10">
        <f t="shared" si="111"/>
        <v>1.0789</v>
      </c>
      <c r="I215" s="40">
        <v>47803367.42</v>
      </c>
      <c r="J215" s="40">
        <v>0</v>
      </c>
      <c r="K215" s="40">
        <v>0</v>
      </c>
      <c r="L215" s="40">
        <v>839495.67</v>
      </c>
      <c r="M215" s="48">
        <f t="shared" si="99"/>
        <v>48642863.09</v>
      </c>
      <c r="N215" s="74">
        <v>80279474</v>
      </c>
      <c r="O215" s="40">
        <v>0</v>
      </c>
      <c r="P215" s="74">
        <v>3084424</v>
      </c>
      <c r="Q215" s="4">
        <f t="shared" si="119"/>
        <v>83363898</v>
      </c>
      <c r="R215" s="74">
        <v>100899270.63</v>
      </c>
      <c r="S215" s="63">
        <v>0</v>
      </c>
      <c r="T215" s="4">
        <f t="shared" si="118"/>
        <v>100899270.63</v>
      </c>
      <c r="U215" s="4">
        <f t="shared" si="101"/>
        <v>232906031.72</v>
      </c>
      <c r="V215" s="5">
        <f t="shared" si="102"/>
        <v>0.9350505829342637</v>
      </c>
      <c r="W215" s="5">
        <f t="shared" si="103"/>
        <v>0.772547323026893</v>
      </c>
      <c r="X215" s="5">
        <f t="shared" si="104"/>
        <v>0.4507816280920928</v>
      </c>
      <c r="Y215" s="50"/>
      <c r="Z215" s="12">
        <f t="shared" si="105"/>
        <v>2.1583795340532492</v>
      </c>
      <c r="AA215" s="14">
        <v>165209.03503606655</v>
      </c>
      <c r="AB215" s="18">
        <f t="shared" si="117"/>
        <v>3565.8380006253224</v>
      </c>
      <c r="AC215" s="19">
        <v>308.523359651625</v>
      </c>
      <c r="AD215" s="18">
        <f t="shared" si="112"/>
        <v>3257.3146409736974</v>
      </c>
      <c r="AE215" s="21"/>
      <c r="AF215" s="2">
        <f t="shared" si="116"/>
        <v>10001651745.296135</v>
      </c>
      <c r="AG215" s="5">
        <f t="shared" si="106"/>
        <v>0.48634829854855893</v>
      </c>
      <c r="AH215" s="5">
        <f t="shared" si="107"/>
        <v>0.8335013068137147</v>
      </c>
      <c r="AI215" s="5">
        <f t="shared" si="108"/>
        <v>1.008826073927777</v>
      </c>
      <c r="AJ215" s="5">
        <f t="shared" si="109"/>
        <v>2.328675679290051</v>
      </c>
      <c r="AL215" s="14">
        <v>2630.292838791735</v>
      </c>
      <c r="AM215" s="13">
        <f t="shared" si="110"/>
        <v>935.5451618335874</v>
      </c>
      <c r="AN215" s="29">
        <f t="shared" si="113"/>
        <v>0.3556809903582235</v>
      </c>
      <c r="AO215" s="71"/>
      <c r="AP215" s="93">
        <v>504591463.86</v>
      </c>
      <c r="AQ215" s="93">
        <v>553831828.05</v>
      </c>
      <c r="AR215" s="16">
        <f t="shared" si="114"/>
        <v>49240364.18999994</v>
      </c>
      <c r="AS215" s="73">
        <f t="shared" si="115"/>
        <v>0.0975846159055552</v>
      </c>
    </row>
    <row r="216" spans="1:45" ht="12.75">
      <c r="A216" s="1" t="s">
        <v>434</v>
      </c>
      <c r="B216" s="1" t="s">
        <v>435</v>
      </c>
      <c r="C216" s="2" t="s">
        <v>408</v>
      </c>
      <c r="D216" s="1"/>
      <c r="F216" s="40">
        <v>346795579</v>
      </c>
      <c r="G216" s="62">
        <v>28.49</v>
      </c>
      <c r="H216" s="10">
        <f t="shared" si="111"/>
        <v>0.2849</v>
      </c>
      <c r="I216" s="40">
        <v>6298430.470000001</v>
      </c>
      <c r="J216" s="40">
        <v>0</v>
      </c>
      <c r="K216" s="40">
        <v>0</v>
      </c>
      <c r="L216" s="40">
        <v>109854.25</v>
      </c>
      <c r="M216" s="48">
        <f t="shared" si="99"/>
        <v>6408284.720000001</v>
      </c>
      <c r="N216" s="40">
        <v>7504166</v>
      </c>
      <c r="O216" s="40">
        <v>5685445.6</v>
      </c>
      <c r="P216" s="40">
        <v>0</v>
      </c>
      <c r="Q216" s="4">
        <f t="shared" si="119"/>
        <v>13189611.6</v>
      </c>
      <c r="R216" s="40">
        <v>3841270.65</v>
      </c>
      <c r="S216" s="63">
        <v>0</v>
      </c>
      <c r="T216" s="4">
        <f t="shared" si="118"/>
        <v>3841270.65</v>
      </c>
      <c r="U216" s="4">
        <f t="shared" si="101"/>
        <v>23439166.97</v>
      </c>
      <c r="V216" s="5">
        <f t="shared" si="102"/>
        <v>1.1076469489825878</v>
      </c>
      <c r="W216" s="5">
        <f t="shared" si="103"/>
        <v>3.8032813561328584</v>
      </c>
      <c r="X216" s="5">
        <f t="shared" si="104"/>
        <v>1.8478565206853461</v>
      </c>
      <c r="Y216" s="50"/>
      <c r="Z216" s="12">
        <f t="shared" si="105"/>
        <v>6.7587848258007925</v>
      </c>
      <c r="AA216" s="14">
        <v>161656.4756860857</v>
      </c>
      <c r="AB216" s="18">
        <f t="shared" si="117"/>
        <v>10926.013348595508</v>
      </c>
      <c r="AC216" s="19">
        <v>210.7517069898</v>
      </c>
      <c r="AD216" s="18">
        <f t="shared" si="112"/>
        <v>10715.261641605708</v>
      </c>
      <c r="AE216" s="21"/>
      <c r="AF216" s="2">
        <f t="shared" si="116"/>
        <v>1217253699.5436995</v>
      </c>
      <c r="AG216" s="5">
        <f t="shared" si="106"/>
        <v>0.5264543227432551</v>
      </c>
      <c r="AH216" s="5">
        <f t="shared" si="107"/>
        <v>1.0835548583622516</v>
      </c>
      <c r="AI216" s="5">
        <f t="shared" si="108"/>
        <v>0.3155686157651393</v>
      </c>
      <c r="AJ216" s="5">
        <f t="shared" si="109"/>
        <v>1.9255777968706458</v>
      </c>
      <c r="AL216" s="14">
        <v>9827.725889482515</v>
      </c>
      <c r="AM216" s="13">
        <f t="shared" si="110"/>
        <v>1098.287459112993</v>
      </c>
      <c r="AN216" s="29">
        <f t="shared" si="113"/>
        <v>0.11175397762043443</v>
      </c>
      <c r="AO216" s="71"/>
      <c r="AP216" s="93">
        <v>6021534.41</v>
      </c>
      <c r="AQ216" s="93">
        <v>6502150.55</v>
      </c>
      <c r="AR216" s="16">
        <f t="shared" si="114"/>
        <v>480616.13999999966</v>
      </c>
      <c r="AS216" s="73">
        <f t="shared" si="115"/>
        <v>0.07981622411753346</v>
      </c>
    </row>
    <row r="217" spans="1:45" ht="12.75">
      <c r="A217" s="1" t="s">
        <v>436</v>
      </c>
      <c r="B217" s="1" t="s">
        <v>437</v>
      </c>
      <c r="C217" s="2" t="s">
        <v>408</v>
      </c>
      <c r="D217" s="1"/>
      <c r="F217" s="40">
        <v>512703027</v>
      </c>
      <c r="G217" s="62">
        <v>18.1</v>
      </c>
      <c r="H217" s="10">
        <f t="shared" si="111"/>
        <v>0.18100000000000002</v>
      </c>
      <c r="I217" s="40">
        <v>14003677.030000001</v>
      </c>
      <c r="J217" s="40">
        <v>0</v>
      </c>
      <c r="K217" s="40">
        <v>0</v>
      </c>
      <c r="L217" s="40">
        <v>244277.83</v>
      </c>
      <c r="M217" s="48">
        <f t="shared" si="99"/>
        <v>14247954.860000001</v>
      </c>
      <c r="N217" s="40">
        <v>34178241.5</v>
      </c>
      <c r="O217" s="40">
        <v>0</v>
      </c>
      <c r="P217" s="40">
        <v>0</v>
      </c>
      <c r="Q217" s="4">
        <f t="shared" si="119"/>
        <v>34178241.5</v>
      </c>
      <c r="R217" s="40">
        <v>22045573</v>
      </c>
      <c r="S217" s="63">
        <v>0</v>
      </c>
      <c r="T217" s="4">
        <f t="shared" si="118"/>
        <v>22045573</v>
      </c>
      <c r="U217" s="4">
        <f t="shared" si="101"/>
        <v>70471769.36</v>
      </c>
      <c r="V217" s="5">
        <f t="shared" si="102"/>
        <v>4.299871824240273</v>
      </c>
      <c r="W217" s="5">
        <f t="shared" si="103"/>
        <v>6.666284320572189</v>
      </c>
      <c r="X217" s="5">
        <f t="shared" si="104"/>
        <v>2.778987856453596</v>
      </c>
      <c r="Y217" s="50"/>
      <c r="Z217" s="12">
        <f t="shared" si="105"/>
        <v>13.745144001266057</v>
      </c>
      <c r="AA217" s="14">
        <v>45880.67013426878</v>
      </c>
      <c r="AB217" s="18">
        <f t="shared" si="117"/>
        <v>6306.364178701113</v>
      </c>
      <c r="AC217" s="19">
        <v>314.93836524150004</v>
      </c>
      <c r="AD217" s="18">
        <f t="shared" si="112"/>
        <v>5991.425813459613</v>
      </c>
      <c r="AE217" s="21"/>
      <c r="AF217" s="2">
        <f t="shared" si="116"/>
        <v>2832613408.8397784</v>
      </c>
      <c r="AG217" s="5">
        <f t="shared" si="106"/>
        <v>0.5029968020181009</v>
      </c>
      <c r="AH217" s="5">
        <f t="shared" si="107"/>
        <v>1.2065974620235664</v>
      </c>
      <c r="AI217" s="5">
        <f t="shared" si="108"/>
        <v>0.7782768001874896</v>
      </c>
      <c r="AJ217" s="5">
        <f t="shared" si="109"/>
        <v>2.4878710642291573</v>
      </c>
      <c r="AL217" s="14">
        <v>5876.28251001643</v>
      </c>
      <c r="AM217" s="13">
        <f t="shared" si="110"/>
        <v>430.0816686846829</v>
      </c>
      <c r="AN217" s="29">
        <f t="shared" si="113"/>
        <v>0.07318941319645307</v>
      </c>
      <c r="AO217" s="71"/>
      <c r="AP217" s="93">
        <v>31154230</v>
      </c>
      <c r="AQ217" s="93">
        <v>33531503</v>
      </c>
      <c r="AR217" s="16">
        <f t="shared" si="114"/>
        <v>2377273</v>
      </c>
      <c r="AS217" s="73">
        <f t="shared" si="115"/>
        <v>0.0763065882225303</v>
      </c>
    </row>
    <row r="218" spans="1:45" ht="12.75">
      <c r="A218" s="1" t="s">
        <v>438</v>
      </c>
      <c r="B218" s="1" t="s">
        <v>439</v>
      </c>
      <c r="C218" s="2" t="s">
        <v>408</v>
      </c>
      <c r="D218" s="3" t="s">
        <v>54</v>
      </c>
      <c r="F218" s="40">
        <v>106786600</v>
      </c>
      <c r="G218" s="62">
        <v>11.17</v>
      </c>
      <c r="H218" s="10">
        <f t="shared" si="111"/>
        <v>0.1117</v>
      </c>
      <c r="I218" s="40">
        <v>5035469.3</v>
      </c>
      <c r="J218" s="40">
        <v>0</v>
      </c>
      <c r="K218" s="40">
        <v>0</v>
      </c>
      <c r="L218" s="40">
        <v>87952.1</v>
      </c>
      <c r="M218" s="48">
        <f t="shared" si="99"/>
        <v>5123421.399999999</v>
      </c>
      <c r="N218" s="40">
        <v>8931421</v>
      </c>
      <c r="O218" s="40">
        <v>0</v>
      </c>
      <c r="P218" s="40">
        <v>877670.28</v>
      </c>
      <c r="Q218" s="4">
        <f t="shared" si="119"/>
        <v>9809091.28</v>
      </c>
      <c r="R218" s="40">
        <v>20087259.89</v>
      </c>
      <c r="S218" s="63">
        <v>0</v>
      </c>
      <c r="T218" s="4">
        <f t="shared" si="118"/>
        <v>20087259.89</v>
      </c>
      <c r="U218" s="4">
        <f t="shared" si="101"/>
        <v>35019772.57</v>
      </c>
      <c r="V218" s="5">
        <f t="shared" si="102"/>
        <v>18.810655915629866</v>
      </c>
      <c r="W218" s="5">
        <f t="shared" si="103"/>
        <v>9.18569490928637</v>
      </c>
      <c r="X218" s="5">
        <f t="shared" si="104"/>
        <v>4.797813021483968</v>
      </c>
      <c r="Y218" s="50"/>
      <c r="Z218" s="12">
        <f t="shared" si="105"/>
        <v>32.7941638464002</v>
      </c>
      <c r="AA218" s="14">
        <v>15140.369836695485</v>
      </c>
      <c r="AB218" s="18">
        <f t="shared" si="117"/>
        <v>4965.157691196872</v>
      </c>
      <c r="AC218" s="19">
        <v>264.83335316235</v>
      </c>
      <c r="AD218" s="18">
        <f t="shared" si="112"/>
        <v>4700.324338034522</v>
      </c>
      <c r="AE218" s="21"/>
      <c r="AF218" s="2">
        <f t="shared" si="116"/>
        <v>956012533.5720681</v>
      </c>
      <c r="AG218" s="5">
        <f t="shared" si="106"/>
        <v>0.5359157144997593</v>
      </c>
      <c r="AH218" s="5">
        <f t="shared" si="107"/>
        <v>1.0260421213672875</v>
      </c>
      <c r="AI218" s="5">
        <f t="shared" si="108"/>
        <v>2.1011502657758556</v>
      </c>
      <c r="AJ218" s="5">
        <f t="shared" si="109"/>
        <v>3.663108101642903</v>
      </c>
      <c r="AL218" s="14">
        <v>4605.177266850727</v>
      </c>
      <c r="AM218" s="13">
        <f t="shared" si="110"/>
        <v>359.9804243461449</v>
      </c>
      <c r="AN218" s="29">
        <f t="shared" si="113"/>
        <v>0.07816863575206504</v>
      </c>
      <c r="AO218" s="71"/>
      <c r="AP218" s="93">
        <v>43831460.129999995</v>
      </c>
      <c r="AQ218" s="93">
        <v>45918074.06</v>
      </c>
      <c r="AR218" s="16">
        <f t="shared" si="114"/>
        <v>2086613.9300000072</v>
      </c>
      <c r="AS218" s="73">
        <f t="shared" si="115"/>
        <v>0.04760539402089974</v>
      </c>
    </row>
    <row r="219" spans="1:45" ht="12.75">
      <c r="A219" s="1" t="s">
        <v>440</v>
      </c>
      <c r="B219" s="1" t="s">
        <v>441</v>
      </c>
      <c r="C219" s="2" t="s">
        <v>408</v>
      </c>
      <c r="D219" s="1"/>
      <c r="F219" s="40">
        <v>265481539</v>
      </c>
      <c r="G219" s="62">
        <v>20.31</v>
      </c>
      <c r="H219" s="10">
        <f t="shared" si="111"/>
        <v>0.20309999999999997</v>
      </c>
      <c r="I219" s="40">
        <v>7132474.15</v>
      </c>
      <c r="J219" s="40">
        <v>0</v>
      </c>
      <c r="K219" s="40">
        <v>0</v>
      </c>
      <c r="L219" s="40">
        <v>124401.74</v>
      </c>
      <c r="M219" s="48">
        <f t="shared" si="99"/>
        <v>7256875.890000001</v>
      </c>
      <c r="N219" s="40">
        <v>0</v>
      </c>
      <c r="O219" s="40">
        <v>5239300.58</v>
      </c>
      <c r="P219" s="40">
        <v>4432376</v>
      </c>
      <c r="Q219" s="4">
        <f t="shared" si="119"/>
        <v>9671676.58</v>
      </c>
      <c r="R219" s="40">
        <v>7829638.99</v>
      </c>
      <c r="S219" s="63">
        <v>53096</v>
      </c>
      <c r="T219" s="4">
        <f t="shared" si="118"/>
        <v>7882734.99</v>
      </c>
      <c r="U219" s="4">
        <f t="shared" si="101"/>
        <v>24811287.46</v>
      </c>
      <c r="V219" s="5">
        <f t="shared" si="102"/>
        <v>2.969221520898295</v>
      </c>
      <c r="W219" s="5">
        <f t="shared" si="103"/>
        <v>3.643069351048172</v>
      </c>
      <c r="X219" s="5">
        <f t="shared" si="104"/>
        <v>2.733476654284425</v>
      </c>
      <c r="Y219" s="50"/>
      <c r="Z219" s="12">
        <f t="shared" si="105"/>
        <v>9.345767526230892</v>
      </c>
      <c r="AA219" s="14">
        <v>61608.802319160684</v>
      </c>
      <c r="AB219" s="18">
        <f t="shared" si="117"/>
        <v>5757.815440443904</v>
      </c>
      <c r="AC219" s="19">
        <v>152.71836412410002</v>
      </c>
      <c r="AD219" s="18">
        <f t="shared" si="112"/>
        <v>5605.097076319804</v>
      </c>
      <c r="AE219" s="21"/>
      <c r="AF219" s="2">
        <f t="shared" si="116"/>
        <v>1307146917.7744956</v>
      </c>
      <c r="AG219" s="5">
        <f t="shared" si="106"/>
        <v>0.5551691084851665</v>
      </c>
      <c r="AH219" s="5">
        <f t="shared" si="107"/>
        <v>0.7399073851978837</v>
      </c>
      <c r="AI219" s="5">
        <f t="shared" si="108"/>
        <v>0.5989869144419114</v>
      </c>
      <c r="AJ219" s="5">
        <f t="shared" si="109"/>
        <v>1.8981253845774937</v>
      </c>
      <c r="AL219" s="14">
        <v>5437.688242927206</v>
      </c>
      <c r="AM219" s="13">
        <f t="shared" si="110"/>
        <v>320.1271975166974</v>
      </c>
      <c r="AN219" s="29">
        <f t="shared" si="113"/>
        <v>0.05887192924917797</v>
      </c>
      <c r="AO219" s="71"/>
      <c r="AP219" s="93">
        <v>10864902.21</v>
      </c>
      <c r="AQ219" s="93">
        <v>11165291.61</v>
      </c>
      <c r="AR219" s="16">
        <f t="shared" si="114"/>
        <v>300389.3999999985</v>
      </c>
      <c r="AS219" s="73">
        <f t="shared" si="115"/>
        <v>0.027647685565317066</v>
      </c>
    </row>
    <row r="220" spans="1:45" ht="12.75">
      <c r="A220" s="1" t="s">
        <v>442</v>
      </c>
      <c r="B220" s="1" t="s">
        <v>443</v>
      </c>
      <c r="C220" s="2" t="s">
        <v>408</v>
      </c>
      <c r="D220" s="1"/>
      <c r="F220" s="40">
        <v>998898325</v>
      </c>
      <c r="G220" s="62">
        <v>55.46</v>
      </c>
      <c r="H220" s="10">
        <f t="shared" si="111"/>
        <v>0.5546</v>
      </c>
      <c r="I220" s="40">
        <v>9142383.57</v>
      </c>
      <c r="J220" s="40">
        <v>0</v>
      </c>
      <c r="K220" s="40">
        <v>0</v>
      </c>
      <c r="L220" s="40">
        <v>159449.57</v>
      </c>
      <c r="M220" s="48">
        <f t="shared" si="99"/>
        <v>9301833.14</v>
      </c>
      <c r="N220" s="40">
        <v>0</v>
      </c>
      <c r="O220" s="40">
        <v>28996912.93</v>
      </c>
      <c r="P220" s="40">
        <v>0</v>
      </c>
      <c r="Q220" s="4">
        <v>28996912.93</v>
      </c>
      <c r="R220" s="40">
        <v>14295412.76</v>
      </c>
      <c r="S220" s="63">
        <v>99889.83</v>
      </c>
      <c r="T220" s="4">
        <f t="shared" si="118"/>
        <v>14395302.59</v>
      </c>
      <c r="U220" s="4">
        <f t="shared" si="101"/>
        <v>52694048.66</v>
      </c>
      <c r="V220" s="5">
        <f t="shared" si="102"/>
        <v>1.4411179025653087</v>
      </c>
      <c r="W220" s="5">
        <f t="shared" si="103"/>
        <v>2.902889333606601</v>
      </c>
      <c r="X220" s="5">
        <f t="shared" si="104"/>
        <v>0.9312092038997064</v>
      </c>
      <c r="Y220" s="50"/>
      <c r="Z220" s="12">
        <f t="shared" si="105"/>
        <v>5.275216440071616</v>
      </c>
      <c r="AA220" s="14">
        <v>207314.97539254747</v>
      </c>
      <c r="AB220" s="18">
        <f t="shared" si="117"/>
        <v>10936.31366463809</v>
      </c>
      <c r="AC220" s="19">
        <v>382.8555435717001</v>
      </c>
      <c r="AD220" s="18">
        <f t="shared" si="112"/>
        <v>10553.45812106639</v>
      </c>
      <c r="AE220" s="21"/>
      <c r="AF220" s="2">
        <f t="shared" si="116"/>
        <v>1801114902.632528</v>
      </c>
      <c r="AG220" s="5">
        <f t="shared" si="106"/>
        <v>0.5164486244827771</v>
      </c>
      <c r="AH220" s="5">
        <f t="shared" si="107"/>
        <v>1.6099424244182208</v>
      </c>
      <c r="AI220" s="5">
        <f t="shared" si="108"/>
        <v>0.793697988901523</v>
      </c>
      <c r="AJ220" s="5">
        <f t="shared" si="109"/>
        <v>2.9256350376637177</v>
      </c>
      <c r="AL220" s="14">
        <v>10369.908964108768</v>
      </c>
      <c r="AM220" s="13">
        <f t="shared" si="110"/>
        <v>566.4047005293214</v>
      </c>
      <c r="AN220" s="29">
        <f t="shared" si="113"/>
        <v>0.05462002631746348</v>
      </c>
      <c r="AO220" s="71"/>
      <c r="AP220" s="93">
        <v>23631354.259999998</v>
      </c>
      <c r="AQ220" s="93">
        <v>25314825.9</v>
      </c>
      <c r="AR220" s="16">
        <f t="shared" si="114"/>
        <v>1683471.6400000006</v>
      </c>
      <c r="AS220" s="73">
        <f t="shared" si="115"/>
        <v>0.07123889818069194</v>
      </c>
    </row>
    <row r="221" spans="1:45" ht="12.75">
      <c r="A221" s="1" t="s">
        <v>444</v>
      </c>
      <c r="B221" s="1" t="s">
        <v>445</v>
      </c>
      <c r="C221" s="2" t="s">
        <v>408</v>
      </c>
      <c r="D221" s="1"/>
      <c r="F221" s="40">
        <v>500229500</v>
      </c>
      <c r="G221" s="62">
        <v>29.52</v>
      </c>
      <c r="H221" s="10">
        <f t="shared" si="111"/>
        <v>0.2952</v>
      </c>
      <c r="I221" s="40">
        <v>8709537.280000001</v>
      </c>
      <c r="J221" s="40">
        <v>0</v>
      </c>
      <c r="K221" s="40">
        <v>0</v>
      </c>
      <c r="L221" s="40">
        <v>151886.95</v>
      </c>
      <c r="M221" s="48">
        <f t="shared" si="99"/>
        <v>8861424.23</v>
      </c>
      <c r="N221" s="40">
        <v>20139886</v>
      </c>
      <c r="O221" s="40">
        <v>0</v>
      </c>
      <c r="P221" s="40">
        <v>0</v>
      </c>
      <c r="Q221" s="4">
        <f aca="true" t="shared" si="120" ref="Q221:Q252">SUM(N221:P221)</f>
        <v>20139886</v>
      </c>
      <c r="R221" s="40">
        <v>9152126.12</v>
      </c>
      <c r="S221" s="63">
        <v>0</v>
      </c>
      <c r="T221" s="4">
        <f t="shared" si="118"/>
        <v>9152126.12</v>
      </c>
      <c r="U221" s="4">
        <f t="shared" si="101"/>
        <v>38153436.35</v>
      </c>
      <c r="V221" s="5">
        <f t="shared" si="102"/>
        <v>1.8295854442810746</v>
      </c>
      <c r="W221" s="5">
        <f t="shared" si="103"/>
        <v>4.026129206694128</v>
      </c>
      <c r="X221" s="5">
        <f t="shared" si="104"/>
        <v>1.7714717404711238</v>
      </c>
      <c r="Y221" s="50"/>
      <c r="Z221" s="12">
        <f t="shared" si="105"/>
        <v>7.627186391446326</v>
      </c>
      <c r="AA221" s="14">
        <v>90351.95692689998</v>
      </c>
      <c r="AB221" s="18">
        <f t="shared" si="117"/>
        <v>6891.312163133962</v>
      </c>
      <c r="AC221" s="19">
        <v>269.426953537875</v>
      </c>
      <c r="AD221" s="18">
        <f t="shared" si="112"/>
        <v>6621.8852095960865</v>
      </c>
      <c r="AE221" s="21"/>
      <c r="AF221" s="2">
        <f t="shared" si="116"/>
        <v>1694544376.6937668</v>
      </c>
      <c r="AG221" s="5">
        <f t="shared" si="106"/>
        <v>0.5229384577870758</v>
      </c>
      <c r="AH221" s="5">
        <f t="shared" si="107"/>
        <v>1.1885133418161065</v>
      </c>
      <c r="AI221" s="5">
        <f t="shared" si="108"/>
        <v>0.5400936231517733</v>
      </c>
      <c r="AJ221" s="5">
        <f t="shared" si="109"/>
        <v>2.2515454227549556</v>
      </c>
      <c r="AL221" s="14">
        <v>6601.339537435911</v>
      </c>
      <c r="AM221" s="13">
        <f t="shared" si="110"/>
        <v>289.97262569805116</v>
      </c>
      <c r="AN221" s="29">
        <f t="shared" si="113"/>
        <v>0.04392633102018597</v>
      </c>
      <c r="AO221" s="71"/>
      <c r="AP221" s="93">
        <v>13608243.18</v>
      </c>
      <c r="AQ221" s="93">
        <v>14028688.84</v>
      </c>
      <c r="AR221" s="16">
        <f t="shared" si="114"/>
        <v>420445.66000000015</v>
      </c>
      <c r="AS221" s="73">
        <f t="shared" si="115"/>
        <v>0.030896395253865543</v>
      </c>
    </row>
    <row r="222" spans="1:45" ht="12.75">
      <c r="A222" s="1" t="s">
        <v>446</v>
      </c>
      <c r="B222" s="1" t="s">
        <v>447</v>
      </c>
      <c r="C222" s="2" t="s">
        <v>408</v>
      </c>
      <c r="D222" s="1"/>
      <c r="F222" s="40">
        <v>1108743400</v>
      </c>
      <c r="G222" s="62">
        <v>68.55</v>
      </c>
      <c r="H222" s="10">
        <f t="shared" si="111"/>
        <v>0.6855</v>
      </c>
      <c r="I222" s="40">
        <v>8590452.879999999</v>
      </c>
      <c r="J222" s="40">
        <v>0</v>
      </c>
      <c r="K222" s="40">
        <v>0</v>
      </c>
      <c r="L222" s="40">
        <v>149829.87</v>
      </c>
      <c r="M222" s="48">
        <f t="shared" si="99"/>
        <v>8740282.749999998</v>
      </c>
      <c r="N222" s="40">
        <v>0</v>
      </c>
      <c r="O222" s="40">
        <v>19146527.06</v>
      </c>
      <c r="P222" s="40">
        <v>0</v>
      </c>
      <c r="Q222" s="4">
        <f t="shared" si="120"/>
        <v>19146527.06</v>
      </c>
      <c r="R222" s="40">
        <v>8053461.86</v>
      </c>
      <c r="S222" s="63">
        <v>0</v>
      </c>
      <c r="T222" s="4">
        <f t="shared" si="118"/>
        <v>8053461.86</v>
      </c>
      <c r="U222" s="4">
        <f t="shared" si="101"/>
        <v>35940271.669999994</v>
      </c>
      <c r="V222" s="5">
        <f t="shared" si="102"/>
        <v>0.7263593956906531</v>
      </c>
      <c r="W222" s="5">
        <f t="shared" si="103"/>
        <v>1.7268672859743741</v>
      </c>
      <c r="X222" s="5">
        <f t="shared" si="104"/>
        <v>0.7883052787507009</v>
      </c>
      <c r="Y222" s="50"/>
      <c r="Z222" s="12">
        <f t="shared" si="105"/>
        <v>3.2415319604157276</v>
      </c>
      <c r="AA222" s="14">
        <v>213912.62191623639</v>
      </c>
      <c r="AB222" s="18">
        <f t="shared" si="117"/>
        <v>6934.04600677806</v>
      </c>
      <c r="AC222" s="19">
        <v>263.83270716495</v>
      </c>
      <c r="AD222" s="18">
        <f t="shared" si="112"/>
        <v>6670.2132996131095</v>
      </c>
      <c r="AE222" s="21"/>
      <c r="AF222" s="2">
        <f t="shared" si="116"/>
        <v>1617422902.9905179</v>
      </c>
      <c r="AG222" s="5">
        <f t="shared" si="106"/>
        <v>0.5403832685836054</v>
      </c>
      <c r="AH222" s="5">
        <f t="shared" si="107"/>
        <v>1.1837675245354335</v>
      </c>
      <c r="AI222" s="5">
        <f t="shared" si="108"/>
        <v>0.4979193657459427</v>
      </c>
      <c r="AJ222" s="5">
        <f t="shared" si="109"/>
        <v>2.2220701588649816</v>
      </c>
      <c r="AL222" s="14">
        <v>6663.260130550535</v>
      </c>
      <c r="AM222" s="13">
        <f t="shared" si="110"/>
        <v>270.78587622752457</v>
      </c>
      <c r="AN222" s="29">
        <f t="shared" si="113"/>
        <v>0.04063864698692944</v>
      </c>
      <c r="AO222" s="71"/>
      <c r="AP222" s="93">
        <v>13720813.52</v>
      </c>
      <c r="AQ222" s="93">
        <v>14200178.05</v>
      </c>
      <c r="AR222" s="16">
        <f t="shared" si="114"/>
        <v>479364.5300000012</v>
      </c>
      <c r="AS222" s="73">
        <f t="shared" si="115"/>
        <v>0.03493703411253717</v>
      </c>
    </row>
    <row r="223" spans="1:45" ht="12.75">
      <c r="A223" s="1" t="s">
        <v>448</v>
      </c>
      <c r="B223" s="1" t="s">
        <v>449</v>
      </c>
      <c r="C223" s="2" t="s">
        <v>408</v>
      </c>
      <c r="D223" s="1"/>
      <c r="F223" s="40">
        <v>1533153833</v>
      </c>
      <c r="G223" s="62">
        <v>33.12</v>
      </c>
      <c r="H223" s="10">
        <f t="shared" si="111"/>
        <v>0.3312</v>
      </c>
      <c r="I223" s="40">
        <v>24308396.91</v>
      </c>
      <c r="J223" s="40">
        <v>0</v>
      </c>
      <c r="K223" s="40">
        <v>0</v>
      </c>
      <c r="L223" s="40">
        <v>423982.33</v>
      </c>
      <c r="M223" s="48">
        <f t="shared" si="99"/>
        <v>24732379.24</v>
      </c>
      <c r="N223" s="40">
        <v>75572604</v>
      </c>
      <c r="O223" s="40">
        <v>0</v>
      </c>
      <c r="P223" s="40">
        <v>0</v>
      </c>
      <c r="Q223" s="4">
        <f t="shared" si="120"/>
        <v>75572604</v>
      </c>
      <c r="R223" s="40">
        <v>34347067</v>
      </c>
      <c r="S223" s="63">
        <v>153315</v>
      </c>
      <c r="T223" s="4">
        <f t="shared" si="118"/>
        <v>34500382</v>
      </c>
      <c r="U223" s="4">
        <f t="shared" si="101"/>
        <v>134805365.24</v>
      </c>
      <c r="V223" s="5">
        <f t="shared" si="102"/>
        <v>2.250288344026858</v>
      </c>
      <c r="W223" s="5">
        <f t="shared" si="103"/>
        <v>4.929225128839371</v>
      </c>
      <c r="X223" s="5">
        <f t="shared" si="104"/>
        <v>1.6131701012418886</v>
      </c>
      <c r="Y223" s="50"/>
      <c r="Z223" s="12">
        <f t="shared" si="105"/>
        <v>8.792683574108118</v>
      </c>
      <c r="AA223" s="14">
        <v>93887.56122210993</v>
      </c>
      <c r="AB223" s="18">
        <f t="shared" si="117"/>
        <v>8255.236173707162</v>
      </c>
      <c r="AC223" s="19">
        <v>308.58300316305</v>
      </c>
      <c r="AD223" s="18">
        <f t="shared" si="112"/>
        <v>7946.653170544112</v>
      </c>
      <c r="AE223" s="21"/>
      <c r="AF223" s="2">
        <f t="shared" si="116"/>
        <v>4629087660.024155</v>
      </c>
      <c r="AG223" s="5">
        <f t="shared" si="106"/>
        <v>0.5342819375313135</v>
      </c>
      <c r="AH223" s="5">
        <f t="shared" si="107"/>
        <v>1.6325593626715995</v>
      </c>
      <c r="AI223" s="5">
        <f t="shared" si="108"/>
        <v>0.7419835078219447</v>
      </c>
      <c r="AJ223" s="5">
        <f t="shared" si="109"/>
        <v>2.9121367997446086</v>
      </c>
      <c r="AL223" s="14">
        <v>7589.67559709051</v>
      </c>
      <c r="AM223" s="13">
        <f t="shared" si="110"/>
        <v>665.5605766166527</v>
      </c>
      <c r="AN223" s="29">
        <f t="shared" si="113"/>
        <v>0.08769288859616008</v>
      </c>
      <c r="AO223" s="71"/>
      <c r="AP223" s="93">
        <v>46028879</v>
      </c>
      <c r="AQ223" s="93">
        <v>49169783</v>
      </c>
      <c r="AR223" s="16">
        <f t="shared" si="114"/>
        <v>3140904</v>
      </c>
      <c r="AS223" s="73">
        <f t="shared" si="115"/>
        <v>0.06823768182579462</v>
      </c>
    </row>
    <row r="224" spans="1:45" ht="12.75">
      <c r="A224" s="1" t="s">
        <v>450</v>
      </c>
      <c r="B224" s="1" t="s">
        <v>451</v>
      </c>
      <c r="C224" s="2" t="s">
        <v>452</v>
      </c>
      <c r="D224" s="1"/>
      <c r="F224" s="67">
        <v>252220206</v>
      </c>
      <c r="G224" s="62">
        <v>82.74</v>
      </c>
      <c r="H224" s="10">
        <f t="shared" si="111"/>
        <v>0.8273999999999999</v>
      </c>
      <c r="I224" s="40">
        <v>1702089.0419216163</v>
      </c>
      <c r="J224" s="40">
        <v>125383.12</v>
      </c>
      <c r="K224" s="40">
        <v>0</v>
      </c>
      <c r="L224" s="40">
        <v>56514.61</v>
      </c>
      <c r="M224" s="48">
        <f t="shared" si="99"/>
        <v>1883986.7719216163</v>
      </c>
      <c r="N224" s="40">
        <v>5205791</v>
      </c>
      <c r="O224" s="40">
        <v>0</v>
      </c>
      <c r="P224" s="40">
        <v>0</v>
      </c>
      <c r="Q224" s="4">
        <f t="shared" si="120"/>
        <v>5205791</v>
      </c>
      <c r="R224" s="40">
        <v>2819800</v>
      </c>
      <c r="S224" s="40">
        <v>0</v>
      </c>
      <c r="T224" s="4">
        <f t="shared" si="118"/>
        <v>2819800</v>
      </c>
      <c r="U224" s="4">
        <f t="shared" si="101"/>
        <v>9909577.771921616</v>
      </c>
      <c r="V224" s="5">
        <f t="shared" si="102"/>
        <v>1.117991315890052</v>
      </c>
      <c r="W224" s="5">
        <f t="shared" si="103"/>
        <v>2.0639864991625614</v>
      </c>
      <c r="X224" s="5">
        <f t="shared" si="104"/>
        <v>0.7469610788921552</v>
      </c>
      <c r="Y224" s="51"/>
      <c r="Z224" s="12">
        <f t="shared" si="105"/>
        <v>3.928938893944768</v>
      </c>
      <c r="AA224" s="14">
        <v>90270.8085106383</v>
      </c>
      <c r="AB224" s="18">
        <f t="shared" si="117"/>
        <v>3546.6849054528716</v>
      </c>
      <c r="AC224" s="19">
        <v>218.30194553872496</v>
      </c>
      <c r="AD224" s="18">
        <f t="shared" si="112"/>
        <v>3328.382959914147</v>
      </c>
      <c r="AE224" s="21"/>
      <c r="AF224" s="2">
        <f t="shared" si="116"/>
        <v>304834670.05076146</v>
      </c>
      <c r="AG224" s="5">
        <f t="shared" si="106"/>
        <v>0.6180355966753691</v>
      </c>
      <c r="AH224" s="5">
        <f t="shared" si="107"/>
        <v>1.7077424294071029</v>
      </c>
      <c r="AI224" s="5">
        <f t="shared" si="108"/>
        <v>0.925026014767429</v>
      </c>
      <c r="AJ224" s="5">
        <f t="shared" si="109"/>
        <v>3.250804040849901</v>
      </c>
      <c r="AL224" s="14">
        <v>3113.730820308076</v>
      </c>
      <c r="AM224" s="13">
        <f t="shared" si="110"/>
        <v>432.9540851447955</v>
      </c>
      <c r="AN224" s="29">
        <f t="shared" si="113"/>
        <v>0.13904672886976097</v>
      </c>
      <c r="AO224" s="71"/>
      <c r="AP224" s="93">
        <v>4704166.96</v>
      </c>
      <c r="AQ224" s="93">
        <v>4967035.66</v>
      </c>
      <c r="AR224" s="16">
        <f t="shared" si="114"/>
        <v>262868.7000000002</v>
      </c>
      <c r="AS224" s="73">
        <f t="shared" si="115"/>
        <v>0.05587996817187802</v>
      </c>
    </row>
    <row r="225" spans="1:45" ht="12.75">
      <c r="A225" s="1" t="s">
        <v>453</v>
      </c>
      <c r="B225" s="1" t="s">
        <v>454</v>
      </c>
      <c r="C225" s="2" t="s">
        <v>452</v>
      </c>
      <c r="D225" s="1"/>
      <c r="F225" s="67">
        <v>1505471533</v>
      </c>
      <c r="G225" s="62">
        <v>87.36</v>
      </c>
      <c r="H225" s="10">
        <f t="shared" si="111"/>
        <v>0.8736</v>
      </c>
      <c r="I225" s="40">
        <v>9276402.242055183</v>
      </c>
      <c r="J225" s="40">
        <v>0</v>
      </c>
      <c r="K225" s="40">
        <v>0</v>
      </c>
      <c r="L225" s="40">
        <v>307693.1</v>
      </c>
      <c r="M225" s="48">
        <f t="shared" si="99"/>
        <v>9584095.342055183</v>
      </c>
      <c r="N225" s="40">
        <v>25578906</v>
      </c>
      <c r="O225" s="40">
        <v>0</v>
      </c>
      <c r="P225" s="40">
        <v>0</v>
      </c>
      <c r="Q225" s="4">
        <f t="shared" si="120"/>
        <v>25578906</v>
      </c>
      <c r="R225" s="40">
        <v>9992266.33</v>
      </c>
      <c r="S225" s="40">
        <v>0</v>
      </c>
      <c r="T225" s="4">
        <f t="shared" si="118"/>
        <v>9992266.33</v>
      </c>
      <c r="U225" s="4">
        <f t="shared" si="101"/>
        <v>45155267.672055185</v>
      </c>
      <c r="V225" s="5">
        <f t="shared" si="102"/>
        <v>0.6637300082378907</v>
      </c>
      <c r="W225" s="5">
        <f t="shared" si="103"/>
        <v>1.69906274806991</v>
      </c>
      <c r="X225" s="5">
        <f t="shared" si="104"/>
        <v>0.6366175070050417</v>
      </c>
      <c r="Y225" s="51"/>
      <c r="Z225" s="12">
        <f t="shared" si="105"/>
        <v>2.9994102633128423</v>
      </c>
      <c r="AA225" s="14">
        <v>102200.72623239437</v>
      </c>
      <c r="AB225" s="18">
        <f t="shared" si="117"/>
        <v>3065.419071794697</v>
      </c>
      <c r="AC225" s="19">
        <v>225.16098685245004</v>
      </c>
      <c r="AD225" s="18">
        <f t="shared" si="112"/>
        <v>2840.258084942247</v>
      </c>
      <c r="AE225" s="21"/>
      <c r="AF225" s="2">
        <f t="shared" si="116"/>
        <v>1723296168.727106</v>
      </c>
      <c r="AG225" s="5">
        <f t="shared" si="106"/>
        <v>0.5561490541196045</v>
      </c>
      <c r="AH225" s="5">
        <f t="shared" si="107"/>
        <v>1.4843012167138734</v>
      </c>
      <c r="AI225" s="5">
        <f t="shared" si="108"/>
        <v>0.5798345351966214</v>
      </c>
      <c r="AJ225" s="5">
        <f t="shared" si="109"/>
        <v>2.6202848060300994</v>
      </c>
      <c r="AL225" s="14">
        <v>2775.2214858060606</v>
      </c>
      <c r="AM225" s="13">
        <f t="shared" si="110"/>
        <v>290.19758598863655</v>
      </c>
      <c r="AN225" s="29">
        <f t="shared" si="113"/>
        <v>0.1045673606495407</v>
      </c>
      <c r="AO225" s="71"/>
      <c r="AP225" s="93">
        <v>19284109.08</v>
      </c>
      <c r="AQ225" s="93">
        <v>19858610.21</v>
      </c>
      <c r="AR225" s="16">
        <f t="shared" si="114"/>
        <v>574501.1300000027</v>
      </c>
      <c r="AS225" s="73">
        <f t="shared" si="115"/>
        <v>0.029791427108023946</v>
      </c>
    </row>
    <row r="226" spans="1:45" ht="12.75">
      <c r="A226" s="1" t="s">
        <v>455</v>
      </c>
      <c r="B226" s="1" t="s">
        <v>456</v>
      </c>
      <c r="C226" s="2" t="s">
        <v>452</v>
      </c>
      <c r="D226" s="1"/>
      <c r="F226" s="67">
        <v>380062814</v>
      </c>
      <c r="G226" s="62">
        <v>78.46</v>
      </c>
      <c r="H226" s="10">
        <f t="shared" si="111"/>
        <v>0.7846</v>
      </c>
      <c r="I226" s="40">
        <v>2736557.2445205334</v>
      </c>
      <c r="J226" s="40">
        <v>201576.69</v>
      </c>
      <c r="K226" s="40">
        <v>0</v>
      </c>
      <c r="L226" s="40">
        <v>90766.58</v>
      </c>
      <c r="M226" s="48">
        <f aca="true" t="shared" si="121" ref="M226:M257">SUM(I226:L226)</f>
        <v>3028900.5145205334</v>
      </c>
      <c r="N226" s="40">
        <v>4481872</v>
      </c>
      <c r="O226" s="40">
        <v>3888588.89</v>
      </c>
      <c r="P226" s="40">
        <v>0</v>
      </c>
      <c r="Q226" s="4">
        <f t="shared" si="120"/>
        <v>8370460.890000001</v>
      </c>
      <c r="R226" s="40">
        <v>527914.34</v>
      </c>
      <c r="S226" s="40">
        <v>37985.1</v>
      </c>
      <c r="T226" s="4">
        <f t="shared" si="118"/>
        <v>565899.44</v>
      </c>
      <c r="U226" s="4">
        <f aca="true" t="shared" si="122" ref="U226:U257">M226+Q226+T226</f>
        <v>11965260.844520533</v>
      </c>
      <c r="V226" s="5">
        <f aca="true" t="shared" si="123" ref="V226:V257">(T226/F226)*100</f>
        <v>0.14889629270597357</v>
      </c>
      <c r="W226" s="5">
        <f aca="true" t="shared" si="124" ref="W226:W257">(Q226/F226)*100</f>
        <v>2.2023888109190293</v>
      </c>
      <c r="X226" s="5">
        <f aca="true" t="shared" si="125" ref="X226:X257">(M226/F226)*100</f>
        <v>0.7969473473720408</v>
      </c>
      <c r="Y226" s="51"/>
      <c r="Z226" s="12">
        <f aca="true" t="shared" si="126" ref="Z226:Z257">((U226/F226)*100)-Y226</f>
        <v>3.1482324509970434</v>
      </c>
      <c r="AA226" s="14">
        <v>135253.49127182044</v>
      </c>
      <c r="AB226" s="18">
        <f t="shared" si="117"/>
        <v>4258.094303325905</v>
      </c>
      <c r="AC226" s="19">
        <v>260.424552047625</v>
      </c>
      <c r="AD226" s="18">
        <f t="shared" si="112"/>
        <v>3997.6697512782794</v>
      </c>
      <c r="AE226" s="21"/>
      <c r="AF226" s="2">
        <f t="shared" si="116"/>
        <v>484403280.65256184</v>
      </c>
      <c r="AG226" s="5">
        <f aca="true" t="shared" si="127" ref="AG226:AG257">(M226/AF226)*100</f>
        <v>0.6252848887481032</v>
      </c>
      <c r="AH226" s="5">
        <f aca="true" t="shared" si="128" ref="AH226:AH257">(Q226/AF226)*100</f>
        <v>1.7279942610470702</v>
      </c>
      <c r="AI226" s="5">
        <f aca="true" t="shared" si="129" ref="AI226:AI257">(R226/AF226)*100</f>
        <v>0.10898240393599778</v>
      </c>
      <c r="AJ226" s="5">
        <f aca="true" t="shared" si="130" ref="AJ226:AJ257">(U226/AF226)*100</f>
        <v>2.4701031810522798</v>
      </c>
      <c r="AL226" s="14">
        <v>3692.3202041337627</v>
      </c>
      <c r="AM226" s="13">
        <f aca="true" t="shared" si="131" ref="AM226:AM257">AB226-AL226</f>
        <v>565.7740991921419</v>
      </c>
      <c r="AN226" s="29">
        <f t="shared" si="113"/>
        <v>0.1532299659598118</v>
      </c>
      <c r="AO226" s="71"/>
      <c r="AP226" s="93">
        <v>4146420.61</v>
      </c>
      <c r="AQ226" s="93">
        <v>4383364.5</v>
      </c>
      <c r="AR226" s="16">
        <f t="shared" si="114"/>
        <v>236943.89000000013</v>
      </c>
      <c r="AS226" s="73">
        <f t="shared" si="115"/>
        <v>0.05714420033234403</v>
      </c>
    </row>
    <row r="227" spans="1:45" ht="12.75">
      <c r="A227" s="1" t="s">
        <v>457</v>
      </c>
      <c r="B227" s="1" t="s">
        <v>458</v>
      </c>
      <c r="C227" s="2" t="s">
        <v>452</v>
      </c>
      <c r="D227" s="1"/>
      <c r="F227" s="67">
        <v>167931559</v>
      </c>
      <c r="G227" s="62">
        <v>84.21</v>
      </c>
      <c r="H227" s="10">
        <f aca="true" t="shared" si="132" ref="H227:H258">G227/100</f>
        <v>0.8421</v>
      </c>
      <c r="I227" s="40">
        <v>1177838.3689572255</v>
      </c>
      <c r="J227" s="40">
        <v>86767.03</v>
      </c>
      <c r="K227" s="40">
        <v>0</v>
      </c>
      <c r="L227" s="40">
        <v>39135.01</v>
      </c>
      <c r="M227" s="48">
        <f t="shared" si="121"/>
        <v>1303740.4089572255</v>
      </c>
      <c r="N227" s="40">
        <v>1566726</v>
      </c>
      <c r="O227" s="40">
        <v>1526612.22</v>
      </c>
      <c r="P227" s="40">
        <v>0</v>
      </c>
      <c r="Q227" s="4">
        <f t="shared" si="120"/>
        <v>3093338.2199999997</v>
      </c>
      <c r="R227" s="40">
        <v>1207850</v>
      </c>
      <c r="S227" s="40">
        <v>16684</v>
      </c>
      <c r="T227" s="4">
        <f t="shared" si="118"/>
        <v>1224534</v>
      </c>
      <c r="U227" s="4">
        <f t="shared" si="122"/>
        <v>5621612.628957225</v>
      </c>
      <c r="V227" s="5">
        <f t="shared" si="123"/>
        <v>0.7291863466830556</v>
      </c>
      <c r="W227" s="5">
        <f t="shared" si="124"/>
        <v>1.8420231661161437</v>
      </c>
      <c r="X227" s="5">
        <f t="shared" si="125"/>
        <v>0.7763522334460228</v>
      </c>
      <c r="Y227" s="69">
        <v>0.121</v>
      </c>
      <c r="Z227" s="12">
        <f t="shared" si="126"/>
        <v>3.2265617462452223</v>
      </c>
      <c r="AA227" s="14">
        <v>93134.50655624569</v>
      </c>
      <c r="AB227" s="18">
        <f t="shared" si="117"/>
        <v>3005.042361098072</v>
      </c>
      <c r="AC227" s="19">
        <v>230.34348487237503</v>
      </c>
      <c r="AD227" s="18">
        <f t="shared" si="112"/>
        <v>2774.698876225697</v>
      </c>
      <c r="AE227" s="21"/>
      <c r="AF227" s="2">
        <f t="shared" si="116"/>
        <v>199419972.6873293</v>
      </c>
      <c r="AG227" s="5">
        <f t="shared" si="127"/>
        <v>0.6537662157848958</v>
      </c>
      <c r="AH227" s="5">
        <f t="shared" si="128"/>
        <v>1.5511677081864046</v>
      </c>
      <c r="AI227" s="5">
        <f t="shared" si="129"/>
        <v>0.6056815592356884</v>
      </c>
      <c r="AJ227" s="5">
        <f t="shared" si="130"/>
        <v>2.818981746513101</v>
      </c>
      <c r="AL227" s="14">
        <v>2550.0073716150227</v>
      </c>
      <c r="AM227" s="13">
        <f t="shared" si="131"/>
        <v>455.03498948304923</v>
      </c>
      <c r="AN227" s="29">
        <f t="shared" si="113"/>
        <v>0.17844457806208505</v>
      </c>
      <c r="AO227" s="71"/>
      <c r="AP227" s="93">
        <v>2924307.75</v>
      </c>
      <c r="AQ227" s="93">
        <v>3256029.34</v>
      </c>
      <c r="AR227" s="16">
        <f t="shared" si="114"/>
        <v>331721.58999999985</v>
      </c>
      <c r="AS227" s="73">
        <f t="shared" si="115"/>
        <v>0.11343593710340502</v>
      </c>
    </row>
    <row r="228" spans="1:45" ht="12.75">
      <c r="A228" s="1" t="s">
        <v>459</v>
      </c>
      <c r="B228" s="1" t="s">
        <v>460</v>
      </c>
      <c r="C228" s="2" t="s">
        <v>452</v>
      </c>
      <c r="D228" s="1"/>
      <c r="F228" s="67">
        <v>663239078</v>
      </c>
      <c r="G228" s="62">
        <v>84.13</v>
      </c>
      <c r="H228" s="10">
        <f t="shared" si="132"/>
        <v>0.8412999999999999</v>
      </c>
      <c r="I228" s="40">
        <v>4418950.923235527</v>
      </c>
      <c r="J228" s="40">
        <v>0</v>
      </c>
      <c r="K228" s="40">
        <v>0</v>
      </c>
      <c r="L228" s="40">
        <v>146662.58</v>
      </c>
      <c r="M228" s="48">
        <f t="shared" si="121"/>
        <v>4565613.503235527</v>
      </c>
      <c r="N228" s="40">
        <v>4977613</v>
      </c>
      <c r="O228" s="40">
        <v>6532499.79</v>
      </c>
      <c r="P228" s="40">
        <v>0</v>
      </c>
      <c r="Q228" s="4">
        <f t="shared" si="120"/>
        <v>11510112.79</v>
      </c>
      <c r="R228" s="40">
        <v>4700418.86</v>
      </c>
      <c r="S228" s="40">
        <v>66323.9</v>
      </c>
      <c r="T228" s="4">
        <f t="shared" si="118"/>
        <v>4766742.760000001</v>
      </c>
      <c r="U228" s="4">
        <f t="shared" si="122"/>
        <v>20842469.053235527</v>
      </c>
      <c r="V228" s="5">
        <f t="shared" si="123"/>
        <v>0.7187065596879683</v>
      </c>
      <c r="W228" s="5">
        <f t="shared" si="124"/>
        <v>1.7354394775272877</v>
      </c>
      <c r="X228" s="5">
        <f t="shared" si="125"/>
        <v>0.6883812571785053</v>
      </c>
      <c r="Y228" s="51"/>
      <c r="Z228" s="12">
        <f t="shared" si="126"/>
        <v>3.142527294393761</v>
      </c>
      <c r="AA228" s="14">
        <v>99066.67251051894</v>
      </c>
      <c r="AB228" s="18">
        <f t="shared" si="117"/>
        <v>3113.1972232907387</v>
      </c>
      <c r="AC228" s="19">
        <v>232.81736872680005</v>
      </c>
      <c r="AD228" s="18">
        <f t="shared" si="112"/>
        <v>2880.379854563939</v>
      </c>
      <c r="AE228" s="21"/>
      <c r="AF228" s="2">
        <f t="shared" si="116"/>
        <v>788350265.0659693</v>
      </c>
      <c r="AG228" s="5">
        <f t="shared" si="127"/>
        <v>0.5791351516642765</v>
      </c>
      <c r="AH228" s="5">
        <f t="shared" si="128"/>
        <v>1.460025232443707</v>
      </c>
      <c r="AI228" s="5">
        <f t="shared" si="129"/>
        <v>0.5962348296548956</v>
      </c>
      <c r="AJ228" s="5">
        <f t="shared" si="130"/>
        <v>2.6438082127734712</v>
      </c>
      <c r="AL228" s="14">
        <v>2783.25611241886</v>
      </c>
      <c r="AM228" s="13">
        <f t="shared" si="131"/>
        <v>329.94111087187866</v>
      </c>
      <c r="AN228" s="29">
        <f t="shared" si="113"/>
        <v>0.11854500539841979</v>
      </c>
      <c r="AO228" s="71"/>
      <c r="AP228" s="93">
        <v>7963430.35</v>
      </c>
      <c r="AQ228" s="93">
        <v>8472435.49</v>
      </c>
      <c r="AR228" s="16">
        <f t="shared" si="114"/>
        <v>509005.1400000006</v>
      </c>
      <c r="AS228" s="73">
        <f t="shared" si="115"/>
        <v>0.063917824056815</v>
      </c>
    </row>
    <row r="229" spans="1:45" ht="12.75">
      <c r="A229" s="1" t="s">
        <v>461</v>
      </c>
      <c r="B229" s="1" t="s">
        <v>462</v>
      </c>
      <c r="C229" s="2" t="s">
        <v>452</v>
      </c>
      <c r="D229" s="1"/>
      <c r="F229" s="67">
        <v>626532189</v>
      </c>
      <c r="G229" s="62">
        <v>89.73</v>
      </c>
      <c r="H229" s="10">
        <f t="shared" si="132"/>
        <v>0.8973</v>
      </c>
      <c r="I229" s="40">
        <v>4027656.142038041</v>
      </c>
      <c r="J229" s="40">
        <v>296682.71</v>
      </c>
      <c r="K229" s="40">
        <v>0</v>
      </c>
      <c r="L229" s="40">
        <v>133620.11</v>
      </c>
      <c r="M229" s="48">
        <f t="shared" si="121"/>
        <v>4457958.962038041</v>
      </c>
      <c r="N229" s="40">
        <v>12651722</v>
      </c>
      <c r="O229" s="40">
        <v>0</v>
      </c>
      <c r="P229" s="40">
        <v>0</v>
      </c>
      <c r="Q229" s="4">
        <f t="shared" si="120"/>
        <v>12651722</v>
      </c>
      <c r="R229" s="77">
        <v>7267800</v>
      </c>
      <c r="S229" s="40">
        <v>0</v>
      </c>
      <c r="T229" s="4">
        <f t="shared" si="118"/>
        <v>7267800</v>
      </c>
      <c r="U229" s="4">
        <f t="shared" si="122"/>
        <v>24377480.96203804</v>
      </c>
      <c r="V229" s="5">
        <f t="shared" si="123"/>
        <v>1.1600042468049476</v>
      </c>
      <c r="W229" s="5">
        <f t="shared" si="124"/>
        <v>2.019325139573954</v>
      </c>
      <c r="X229" s="5">
        <f t="shared" si="125"/>
        <v>0.7115291185842075</v>
      </c>
      <c r="Y229" s="51"/>
      <c r="Z229" s="12">
        <f t="shared" si="126"/>
        <v>3.890858504963109</v>
      </c>
      <c r="AA229" s="14">
        <v>101860.9718893005</v>
      </c>
      <c r="AB229" s="18">
        <f t="shared" si="117"/>
        <v>3963.2662879929303</v>
      </c>
      <c r="AC229" s="19">
        <v>270.74730450645</v>
      </c>
      <c r="AD229" s="18">
        <f t="shared" si="112"/>
        <v>3692.5189834864805</v>
      </c>
      <c r="AE229" s="21"/>
      <c r="AF229" s="2">
        <f t="shared" si="116"/>
        <v>698241601.47108</v>
      </c>
      <c r="AG229" s="5">
        <f t="shared" si="127"/>
        <v>0.6384550781056093</v>
      </c>
      <c r="AH229" s="5">
        <f t="shared" si="128"/>
        <v>1.811940447739709</v>
      </c>
      <c r="AI229" s="5">
        <f t="shared" si="129"/>
        <v>1.0408718106580794</v>
      </c>
      <c r="AJ229" s="5">
        <f t="shared" si="130"/>
        <v>3.4912673365033973</v>
      </c>
      <c r="AL229" s="14">
        <v>3602.8915832288226</v>
      </c>
      <c r="AM229" s="13">
        <f t="shared" si="131"/>
        <v>360.3747047641077</v>
      </c>
      <c r="AN229" s="29">
        <f t="shared" si="113"/>
        <v>0.10002374382888002</v>
      </c>
      <c r="AO229" s="71"/>
      <c r="AP229" s="93">
        <v>14537143.12</v>
      </c>
      <c r="AQ229" s="93">
        <v>15273192.15</v>
      </c>
      <c r="AR229" s="16">
        <f t="shared" si="114"/>
        <v>736049.0300000012</v>
      </c>
      <c r="AS229" s="73">
        <f t="shared" si="115"/>
        <v>0.050632302641868826</v>
      </c>
    </row>
    <row r="230" spans="1:45" ht="12.75">
      <c r="A230" s="1" t="s">
        <v>463</v>
      </c>
      <c r="B230" s="1" t="s">
        <v>389</v>
      </c>
      <c r="C230" s="2" t="s">
        <v>452</v>
      </c>
      <c r="D230" s="1"/>
      <c r="F230" s="67">
        <v>622504474</v>
      </c>
      <c r="G230" s="62">
        <v>81.73</v>
      </c>
      <c r="H230" s="10">
        <f t="shared" si="132"/>
        <v>0.8173</v>
      </c>
      <c r="I230" s="40">
        <v>4280172.171869876</v>
      </c>
      <c r="J230" s="40">
        <v>315229.54</v>
      </c>
      <c r="K230" s="40">
        <v>0</v>
      </c>
      <c r="L230" s="40">
        <v>141911.45</v>
      </c>
      <c r="M230" s="48">
        <f t="shared" si="121"/>
        <v>4737313.161869876</v>
      </c>
      <c r="N230" s="40">
        <v>7597017.5</v>
      </c>
      <c r="O230" s="40">
        <v>0</v>
      </c>
      <c r="P230" s="40">
        <v>0</v>
      </c>
      <c r="Q230" s="4">
        <f t="shared" si="120"/>
        <v>7597017.5</v>
      </c>
      <c r="R230" s="40">
        <v>5496600.72</v>
      </c>
      <c r="S230" s="40">
        <v>0</v>
      </c>
      <c r="T230" s="4">
        <f t="shared" si="118"/>
        <v>5496600.72</v>
      </c>
      <c r="U230" s="4">
        <f t="shared" si="122"/>
        <v>17830931.381869875</v>
      </c>
      <c r="V230" s="5">
        <f t="shared" si="123"/>
        <v>0.882981721349042</v>
      </c>
      <c r="W230" s="5">
        <f t="shared" si="124"/>
        <v>1.2203956465058274</v>
      </c>
      <c r="X230" s="5">
        <f t="shared" si="125"/>
        <v>0.7610086930668191</v>
      </c>
      <c r="Y230" s="51"/>
      <c r="Z230" s="12">
        <f t="shared" si="126"/>
        <v>2.8643860609216882</v>
      </c>
      <c r="AA230" s="14">
        <v>98100.53908355795</v>
      </c>
      <c r="AB230" s="18">
        <f t="shared" si="117"/>
        <v>2809.9781671984665</v>
      </c>
      <c r="AC230" s="19">
        <v>162.90726086835</v>
      </c>
      <c r="AD230" s="18">
        <f t="shared" si="112"/>
        <v>2647.0709063301165</v>
      </c>
      <c r="AE230" s="21"/>
      <c r="AF230" s="2">
        <f t="shared" si="116"/>
        <v>761659701.4560137</v>
      </c>
      <c r="AG230" s="5">
        <f t="shared" si="127"/>
        <v>0.6219724048435112</v>
      </c>
      <c r="AH230" s="5">
        <f t="shared" si="128"/>
        <v>0.9974293618892127</v>
      </c>
      <c r="AI230" s="5">
        <f t="shared" si="129"/>
        <v>0.721660960858572</v>
      </c>
      <c r="AJ230" s="5">
        <f t="shared" si="130"/>
        <v>2.341062727591296</v>
      </c>
      <c r="AL230" s="14">
        <v>2664.7757559705456</v>
      </c>
      <c r="AM230" s="13">
        <f t="shared" si="131"/>
        <v>145.20241122792095</v>
      </c>
      <c r="AN230" s="29">
        <f t="shared" si="113"/>
        <v>0.05448954228234352</v>
      </c>
      <c r="AO230" s="71"/>
      <c r="AP230" s="93">
        <v>8311951.78</v>
      </c>
      <c r="AQ230" s="93">
        <v>8879478.41</v>
      </c>
      <c r="AR230" s="16">
        <f t="shared" si="114"/>
        <v>567526.6299999999</v>
      </c>
      <c r="AS230" s="73">
        <f t="shared" si="115"/>
        <v>0.06827838334740674</v>
      </c>
    </row>
    <row r="231" spans="1:45" ht="12.75">
      <c r="A231" s="1" t="s">
        <v>464</v>
      </c>
      <c r="B231" s="1" t="s">
        <v>465</v>
      </c>
      <c r="C231" s="2" t="s">
        <v>452</v>
      </c>
      <c r="D231" s="1"/>
      <c r="F231" s="67">
        <v>557270771</v>
      </c>
      <c r="G231" s="62">
        <v>75.81</v>
      </c>
      <c r="H231" s="10">
        <f t="shared" si="132"/>
        <v>0.7581</v>
      </c>
      <c r="I231" s="40">
        <v>4089051.9180317256</v>
      </c>
      <c r="J231" s="40">
        <v>301426.26</v>
      </c>
      <c r="K231" s="40">
        <v>0</v>
      </c>
      <c r="L231" s="40">
        <v>135755.85</v>
      </c>
      <c r="M231" s="48">
        <f t="shared" si="121"/>
        <v>4526234.028031725</v>
      </c>
      <c r="N231" s="40">
        <v>7509364</v>
      </c>
      <c r="O231" s="40">
        <v>5146144.09</v>
      </c>
      <c r="P231" s="40">
        <v>0</v>
      </c>
      <c r="Q231" s="4">
        <f t="shared" si="120"/>
        <v>12655508.09</v>
      </c>
      <c r="R231" s="40">
        <v>1537637.04</v>
      </c>
      <c r="S231" s="40">
        <v>111454.14</v>
      </c>
      <c r="T231" s="4">
        <f t="shared" si="118"/>
        <v>1649091.18</v>
      </c>
      <c r="U231" s="4">
        <f t="shared" si="122"/>
        <v>18830833.298031725</v>
      </c>
      <c r="V231" s="5">
        <f t="shared" si="123"/>
        <v>0.295922784006915</v>
      </c>
      <c r="W231" s="5">
        <f t="shared" si="124"/>
        <v>2.270980060068501</v>
      </c>
      <c r="X231" s="5">
        <f t="shared" si="125"/>
        <v>0.812214503895401</v>
      </c>
      <c r="Y231" s="51"/>
      <c r="Z231" s="12">
        <f t="shared" si="126"/>
        <v>3.379117347970817</v>
      </c>
      <c r="AA231" s="14">
        <v>161843.7479806139</v>
      </c>
      <c r="AB231" s="18">
        <f t="shared" si="117"/>
        <v>5468.890164619093</v>
      </c>
      <c r="AC231" s="19">
        <v>277.39899039960005</v>
      </c>
      <c r="AD231" s="18">
        <f t="shared" si="112"/>
        <v>5191.491174219494</v>
      </c>
      <c r="AE231" s="21"/>
      <c r="AF231" s="2">
        <f aca="true" t="shared" si="133" ref="AF231:AF262">F231/H231</f>
        <v>735088736.3144704</v>
      </c>
      <c r="AG231" s="5">
        <f t="shared" si="127"/>
        <v>0.6157398154031034</v>
      </c>
      <c r="AH231" s="5">
        <f t="shared" si="128"/>
        <v>1.7216299835379307</v>
      </c>
      <c r="AI231" s="5">
        <f t="shared" si="129"/>
        <v>0.20917706448738185</v>
      </c>
      <c r="AJ231" s="5">
        <f t="shared" si="130"/>
        <v>2.5617088614966765</v>
      </c>
      <c r="AL231" s="14">
        <v>4360.039258031465</v>
      </c>
      <c r="AM231" s="13">
        <f t="shared" si="131"/>
        <v>1108.8509065876287</v>
      </c>
      <c r="AN231" s="29">
        <f t="shared" si="113"/>
        <v>0.25432131248475714</v>
      </c>
      <c r="AO231" s="71"/>
      <c r="AP231" s="93">
        <v>4809000</v>
      </c>
      <c r="AQ231" s="93">
        <v>4976779.58</v>
      </c>
      <c r="AR231" s="16">
        <f t="shared" si="114"/>
        <v>167779.58000000007</v>
      </c>
      <c r="AS231" s="73">
        <f t="shared" si="115"/>
        <v>0.034888662923684775</v>
      </c>
    </row>
    <row r="232" spans="1:45" ht="12.75">
      <c r="A232" s="1" t="s">
        <v>466</v>
      </c>
      <c r="B232" s="1" t="s">
        <v>467</v>
      </c>
      <c r="C232" s="2" t="s">
        <v>452</v>
      </c>
      <c r="D232" s="1"/>
      <c r="F232" s="67">
        <v>556217160</v>
      </c>
      <c r="G232" s="62">
        <v>92.14</v>
      </c>
      <c r="H232" s="10">
        <f t="shared" si="132"/>
        <v>0.9214</v>
      </c>
      <c r="I232" s="40">
        <v>3309409.2758292616</v>
      </c>
      <c r="J232" s="40">
        <v>243054.14</v>
      </c>
      <c r="K232" s="40">
        <v>0</v>
      </c>
      <c r="L232" s="40">
        <v>105054.7</v>
      </c>
      <c r="M232" s="48">
        <f t="shared" si="121"/>
        <v>3657518.115829262</v>
      </c>
      <c r="N232" s="40">
        <v>9159722</v>
      </c>
      <c r="O232" s="40">
        <v>0</v>
      </c>
      <c r="P232" s="40">
        <v>0</v>
      </c>
      <c r="Q232" s="4">
        <f t="shared" si="120"/>
        <v>9159722</v>
      </c>
      <c r="R232" s="40">
        <v>1493450</v>
      </c>
      <c r="S232" s="40">
        <v>55592</v>
      </c>
      <c r="T232" s="4">
        <f t="shared" si="118"/>
        <v>1549042</v>
      </c>
      <c r="U232" s="4">
        <f t="shared" si="122"/>
        <v>14366282.115829263</v>
      </c>
      <c r="V232" s="5">
        <f t="shared" si="123"/>
        <v>0.2784959025715783</v>
      </c>
      <c r="W232" s="5">
        <f t="shared" si="124"/>
        <v>1.64678881895697</v>
      </c>
      <c r="X232" s="5">
        <f t="shared" si="125"/>
        <v>0.65757016842653</v>
      </c>
      <c r="Y232" s="51"/>
      <c r="Z232" s="12">
        <f t="shared" si="126"/>
        <v>2.5828548899550783</v>
      </c>
      <c r="AA232" s="14">
        <v>92873.56057116536</v>
      </c>
      <c r="AB232" s="18">
        <f t="shared" si="117"/>
        <v>2398.789300687736</v>
      </c>
      <c r="AC232" s="19">
        <v>236.90031489495007</v>
      </c>
      <c r="AD232" s="18">
        <f t="shared" si="112"/>
        <v>2161.888985792786</v>
      </c>
      <c r="AE232" s="21"/>
      <c r="AF232" s="2">
        <f t="shared" si="133"/>
        <v>603665248.5348383</v>
      </c>
      <c r="AG232" s="5">
        <f t="shared" si="127"/>
        <v>0.6058851531882048</v>
      </c>
      <c r="AH232" s="5">
        <f t="shared" si="128"/>
        <v>1.5173512177869521</v>
      </c>
      <c r="AI232" s="5">
        <f t="shared" si="129"/>
        <v>0.24739704722522401</v>
      </c>
      <c r="AJ232" s="5">
        <f t="shared" si="130"/>
        <v>2.3798424956046094</v>
      </c>
      <c r="AL232" s="14">
        <v>2213.5459103032845</v>
      </c>
      <c r="AM232" s="13">
        <f t="shared" si="131"/>
        <v>185.2433903844517</v>
      </c>
      <c r="AN232" s="29">
        <f t="shared" si="113"/>
        <v>0.08368626533662947</v>
      </c>
      <c r="AO232" s="71"/>
      <c r="AP232" s="93">
        <v>6358825</v>
      </c>
      <c r="AQ232" s="93">
        <v>6793176</v>
      </c>
      <c r="AR232" s="16">
        <f t="shared" si="114"/>
        <v>434351</v>
      </c>
      <c r="AS232" s="73">
        <f t="shared" si="115"/>
        <v>0.06830680196419936</v>
      </c>
    </row>
    <row r="233" spans="1:45" ht="12.75">
      <c r="A233" s="1" t="s">
        <v>468</v>
      </c>
      <c r="B233" s="1" t="s">
        <v>469</v>
      </c>
      <c r="C233" s="2" t="s">
        <v>452</v>
      </c>
      <c r="D233" s="1"/>
      <c r="F233" s="67">
        <v>662996717</v>
      </c>
      <c r="G233" s="62">
        <v>78.26</v>
      </c>
      <c r="H233" s="10">
        <f t="shared" si="132"/>
        <v>0.7826000000000001</v>
      </c>
      <c r="I233" s="40">
        <v>4681267.819906972</v>
      </c>
      <c r="J233" s="40">
        <v>344822.25</v>
      </c>
      <c r="K233" s="40">
        <v>0</v>
      </c>
      <c r="L233" s="40">
        <v>155236.3</v>
      </c>
      <c r="M233" s="48">
        <f t="shared" si="121"/>
        <v>5181326.369906972</v>
      </c>
      <c r="N233" s="40">
        <v>8733852</v>
      </c>
      <c r="O233" s="40">
        <v>6184448.91</v>
      </c>
      <c r="P233" s="40">
        <v>0</v>
      </c>
      <c r="Q233" s="4">
        <f t="shared" si="120"/>
        <v>14918300.91</v>
      </c>
      <c r="R233" s="40">
        <v>3623232.64</v>
      </c>
      <c r="S233" s="40">
        <v>66299.67</v>
      </c>
      <c r="T233" s="4">
        <f t="shared" si="118"/>
        <v>3689532.31</v>
      </c>
      <c r="U233" s="4">
        <f t="shared" si="122"/>
        <v>23789159.589906972</v>
      </c>
      <c r="V233" s="5">
        <f t="shared" si="123"/>
        <v>0.5564933001018163</v>
      </c>
      <c r="W233" s="5">
        <f t="shared" si="124"/>
        <v>2.2501319429610387</v>
      </c>
      <c r="X233" s="5">
        <f t="shared" si="125"/>
        <v>0.7815010598170083</v>
      </c>
      <c r="Y233" s="51"/>
      <c r="Z233" s="12">
        <f t="shared" si="126"/>
        <v>3.5881263028798633</v>
      </c>
      <c r="AA233" s="14">
        <v>113161.34091354636</v>
      </c>
      <c r="AB233" s="18">
        <f aca="true" t="shared" si="134" ref="AB233:AB264">(AA233/100)*Z233</f>
        <v>4060.3718380105092</v>
      </c>
      <c r="AC233" s="19">
        <v>274.9341815088751</v>
      </c>
      <c r="AD233" s="18">
        <f t="shared" si="112"/>
        <v>3785.437656501634</v>
      </c>
      <c r="AE233" s="21"/>
      <c r="AF233" s="2">
        <f t="shared" si="133"/>
        <v>847171884.7431637</v>
      </c>
      <c r="AG233" s="5">
        <f t="shared" si="127"/>
        <v>0.6116027294127909</v>
      </c>
      <c r="AH233" s="5">
        <f t="shared" si="128"/>
        <v>1.7609532585613092</v>
      </c>
      <c r="AI233" s="5">
        <f t="shared" si="129"/>
        <v>0.4276856568603492</v>
      </c>
      <c r="AJ233" s="5">
        <f t="shared" si="130"/>
        <v>2.808067644633782</v>
      </c>
      <c r="AL233" s="14">
        <v>3517.140210348339</v>
      </c>
      <c r="AM233" s="13">
        <f t="shared" si="131"/>
        <v>543.23162766217</v>
      </c>
      <c r="AN233" s="29">
        <f t="shared" si="113"/>
        <v>0.15445265049822057</v>
      </c>
      <c r="AO233" s="71"/>
      <c r="AP233" s="93">
        <v>8249593.59</v>
      </c>
      <c r="AQ233" s="93">
        <v>9497795.290000001</v>
      </c>
      <c r="AR233" s="16">
        <f t="shared" si="114"/>
        <v>1248201.7000000011</v>
      </c>
      <c r="AS233" s="73">
        <f t="shared" si="115"/>
        <v>0.15130462929871447</v>
      </c>
    </row>
    <row r="234" spans="1:45" ht="12.75">
      <c r="A234" s="1" t="s">
        <v>470</v>
      </c>
      <c r="B234" s="1" t="s">
        <v>471</v>
      </c>
      <c r="C234" s="2" t="s">
        <v>452</v>
      </c>
      <c r="D234" s="1"/>
      <c r="F234" s="67">
        <v>1213330149</v>
      </c>
      <c r="G234" s="62">
        <v>78.48</v>
      </c>
      <c r="H234" s="10">
        <f t="shared" si="132"/>
        <v>0.7848</v>
      </c>
      <c r="I234" s="40">
        <v>8576877.246352648</v>
      </c>
      <c r="J234" s="40">
        <v>0</v>
      </c>
      <c r="K234" s="40">
        <v>0</v>
      </c>
      <c r="L234" s="40">
        <v>286092.71</v>
      </c>
      <c r="M234" s="48">
        <f t="shared" si="121"/>
        <v>8862969.95635265</v>
      </c>
      <c r="N234" s="40">
        <v>24733471.5</v>
      </c>
      <c r="O234" s="40">
        <v>0</v>
      </c>
      <c r="P234" s="40">
        <v>0</v>
      </c>
      <c r="Q234" s="4">
        <f t="shared" si="120"/>
        <v>24733471.5</v>
      </c>
      <c r="R234" s="40">
        <v>10763000</v>
      </c>
      <c r="S234" s="40">
        <v>0</v>
      </c>
      <c r="T234" s="4">
        <f t="shared" si="118"/>
        <v>10763000</v>
      </c>
      <c r="U234" s="4">
        <f t="shared" si="122"/>
        <v>44359441.45635265</v>
      </c>
      <c r="V234" s="5">
        <f t="shared" si="123"/>
        <v>0.8870627676128074</v>
      </c>
      <c r="W234" s="5">
        <f t="shared" si="124"/>
        <v>2.0384782757096067</v>
      </c>
      <c r="X234" s="5">
        <f t="shared" si="125"/>
        <v>0.7304664739153901</v>
      </c>
      <c r="Y234" s="51"/>
      <c r="Z234" s="12">
        <f t="shared" si="126"/>
        <v>3.656007517237804</v>
      </c>
      <c r="AA234" s="14">
        <v>104957.0813648294</v>
      </c>
      <c r="AB234" s="18">
        <f t="shared" si="134"/>
        <v>3837.238784571561</v>
      </c>
      <c r="AC234" s="19">
        <v>243.93896174025</v>
      </c>
      <c r="AD234" s="18">
        <f t="shared" si="112"/>
        <v>3593.2998228313113</v>
      </c>
      <c r="AE234" s="21"/>
      <c r="AF234" s="2">
        <f t="shared" si="133"/>
        <v>1546037396.7889907</v>
      </c>
      <c r="AG234" s="5">
        <f t="shared" si="127"/>
        <v>0.5732700887287983</v>
      </c>
      <c r="AH234" s="5">
        <f t="shared" si="128"/>
        <v>1.5997977507768995</v>
      </c>
      <c r="AI234" s="5">
        <f t="shared" si="129"/>
        <v>0.6961668600225313</v>
      </c>
      <c r="AJ234" s="5">
        <f t="shared" si="130"/>
        <v>2.869234699528229</v>
      </c>
      <c r="AL234" s="14">
        <v>3305.4553898315767</v>
      </c>
      <c r="AM234" s="13">
        <f t="shared" si="131"/>
        <v>531.7833947399845</v>
      </c>
      <c r="AN234" s="29">
        <f t="shared" si="113"/>
        <v>0.16088052386847687</v>
      </c>
      <c r="AO234" s="71"/>
      <c r="AP234" s="93">
        <v>21009462.1</v>
      </c>
      <c r="AQ234" s="93">
        <v>22579058.63</v>
      </c>
      <c r="AR234" s="16">
        <f t="shared" si="114"/>
        <v>1569596.5299999975</v>
      </c>
      <c r="AS234" s="73">
        <f t="shared" si="115"/>
        <v>0.0747090297947227</v>
      </c>
    </row>
    <row r="235" spans="1:45" ht="12.75">
      <c r="A235" s="1" t="s">
        <v>472</v>
      </c>
      <c r="B235" s="1" t="s">
        <v>473</v>
      </c>
      <c r="C235" s="2" t="s">
        <v>452</v>
      </c>
      <c r="D235" s="1"/>
      <c r="F235" s="67">
        <v>95001661</v>
      </c>
      <c r="G235" s="62">
        <v>85.5</v>
      </c>
      <c r="H235" s="10">
        <f t="shared" si="132"/>
        <v>0.855</v>
      </c>
      <c r="I235" s="40">
        <v>648068.2840683109</v>
      </c>
      <c r="J235" s="40">
        <v>47737.4</v>
      </c>
      <c r="K235" s="40">
        <v>0</v>
      </c>
      <c r="L235" s="40">
        <v>21493.55</v>
      </c>
      <c r="M235" s="48">
        <f t="shared" si="121"/>
        <v>717299.2340683109</v>
      </c>
      <c r="N235" s="40">
        <v>1223758</v>
      </c>
      <c r="O235" s="40">
        <v>1193790.28</v>
      </c>
      <c r="P235" s="40">
        <v>0</v>
      </c>
      <c r="Q235" s="4">
        <f t="shared" si="120"/>
        <v>2417548.2800000003</v>
      </c>
      <c r="R235" s="40">
        <v>713443.54</v>
      </c>
      <c r="S235" s="40">
        <v>0</v>
      </c>
      <c r="T235" s="4">
        <f t="shared" si="118"/>
        <v>713443.54</v>
      </c>
      <c r="U235" s="4">
        <f t="shared" si="122"/>
        <v>3848291.054068311</v>
      </c>
      <c r="V235" s="5">
        <f t="shared" si="123"/>
        <v>0.7509800697063602</v>
      </c>
      <c r="W235" s="5">
        <f t="shared" si="124"/>
        <v>2.54474317033257</v>
      </c>
      <c r="X235" s="5">
        <f t="shared" si="125"/>
        <v>0.7550386240808052</v>
      </c>
      <c r="Y235" s="51"/>
      <c r="Z235" s="12">
        <f t="shared" si="126"/>
        <v>4.0507618641197345</v>
      </c>
      <c r="AA235" s="14">
        <v>81966.91449814127</v>
      </c>
      <c r="AB235" s="18">
        <f t="shared" si="134"/>
        <v>3320.284513686336</v>
      </c>
      <c r="AC235" s="37">
        <v>299.82765068460003</v>
      </c>
      <c r="AD235" s="18">
        <f t="shared" si="112"/>
        <v>3020.456863001736</v>
      </c>
      <c r="AE235" s="21"/>
      <c r="AF235" s="2">
        <f t="shared" si="133"/>
        <v>111113053.80116959</v>
      </c>
      <c r="AG235" s="5">
        <f t="shared" si="127"/>
        <v>0.6455580235890884</v>
      </c>
      <c r="AH235" s="5">
        <f t="shared" si="128"/>
        <v>2.175755410634347</v>
      </c>
      <c r="AI235" s="5">
        <f t="shared" si="129"/>
        <v>0.642087959598938</v>
      </c>
      <c r="AJ235" s="5">
        <f t="shared" si="130"/>
        <v>3.463401393822373</v>
      </c>
      <c r="AL235" s="14">
        <v>3105.3658249839864</v>
      </c>
      <c r="AM235" s="13">
        <f t="shared" si="131"/>
        <v>214.91868870234975</v>
      </c>
      <c r="AN235" s="29">
        <f t="shared" si="113"/>
        <v>0.06920881494001051</v>
      </c>
      <c r="AO235" s="71"/>
      <c r="AP235" s="93">
        <v>1987895.09</v>
      </c>
      <c r="AQ235" s="93">
        <v>1999923.26</v>
      </c>
      <c r="AR235" s="16">
        <f t="shared" si="114"/>
        <v>12028.169999999925</v>
      </c>
      <c r="AS235" s="73">
        <f t="shared" si="115"/>
        <v>0.00605070662959378</v>
      </c>
    </row>
    <row r="236" spans="1:45" ht="12.75">
      <c r="A236" s="1" t="s">
        <v>474</v>
      </c>
      <c r="B236" s="1" t="s">
        <v>475</v>
      </c>
      <c r="C236" s="2" t="s">
        <v>452</v>
      </c>
      <c r="D236" s="1"/>
      <c r="F236" s="67">
        <v>62101313</v>
      </c>
      <c r="G236" s="62">
        <v>77.15</v>
      </c>
      <c r="H236" s="10">
        <f t="shared" si="132"/>
        <v>0.7715000000000001</v>
      </c>
      <c r="I236" s="40">
        <v>470757.1151331448</v>
      </c>
      <c r="J236" s="40">
        <v>34675.95</v>
      </c>
      <c r="K236" s="40">
        <v>0</v>
      </c>
      <c r="L236" s="40">
        <v>15610.58</v>
      </c>
      <c r="M236" s="48">
        <f t="shared" si="121"/>
        <v>521043.6451331448</v>
      </c>
      <c r="N236" s="40">
        <v>1376555</v>
      </c>
      <c r="O236" s="40">
        <v>0</v>
      </c>
      <c r="P236" s="40">
        <v>0</v>
      </c>
      <c r="Q236" s="4">
        <f t="shared" si="120"/>
        <v>1376555</v>
      </c>
      <c r="R236" s="40">
        <v>575270.34</v>
      </c>
      <c r="S236" s="40">
        <v>0</v>
      </c>
      <c r="T236" s="4">
        <f t="shared" si="118"/>
        <v>575270.34</v>
      </c>
      <c r="U236" s="4">
        <f t="shared" si="122"/>
        <v>2472868.9851331445</v>
      </c>
      <c r="V236" s="5">
        <f t="shared" si="123"/>
        <v>0.9263416701028527</v>
      </c>
      <c r="W236" s="5">
        <f t="shared" si="124"/>
        <v>2.2166278513306152</v>
      </c>
      <c r="X236" s="5">
        <f t="shared" si="125"/>
        <v>0.839021946497564</v>
      </c>
      <c r="Y236" s="51"/>
      <c r="Z236" s="12">
        <f t="shared" si="126"/>
        <v>3.9819914679310315</v>
      </c>
      <c r="AA236" s="14">
        <v>85113.38028169014</v>
      </c>
      <c r="AB236" s="18">
        <f t="shared" si="134"/>
        <v>3389.207540884595</v>
      </c>
      <c r="AC236" s="19">
        <v>176.00807721487504</v>
      </c>
      <c r="AD236" s="18">
        <f t="shared" si="112"/>
        <v>3213.19946366972</v>
      </c>
      <c r="AE236" s="21"/>
      <c r="AF236" s="2">
        <f t="shared" si="133"/>
        <v>80494248.86584574</v>
      </c>
      <c r="AG236" s="5">
        <f t="shared" si="127"/>
        <v>0.6473054317228708</v>
      </c>
      <c r="AH236" s="5">
        <f t="shared" si="128"/>
        <v>1.71012838730157</v>
      </c>
      <c r="AI236" s="5">
        <f t="shared" si="129"/>
        <v>0.714672598484351</v>
      </c>
      <c r="AJ236" s="5">
        <f t="shared" si="130"/>
        <v>3.0721064175087918</v>
      </c>
      <c r="AL236" s="14">
        <v>3024.190055836795</v>
      </c>
      <c r="AM236" s="13">
        <f t="shared" si="131"/>
        <v>365.0174850477997</v>
      </c>
      <c r="AN236" s="29">
        <f t="shared" si="113"/>
        <v>0.1206992544477497</v>
      </c>
      <c r="AO236" s="71"/>
      <c r="AP236" s="93">
        <v>1112419.25</v>
      </c>
      <c r="AQ236" s="93">
        <v>1321033.71</v>
      </c>
      <c r="AR236" s="16">
        <f t="shared" si="114"/>
        <v>208614.45999999996</v>
      </c>
      <c r="AS236" s="73">
        <f t="shared" si="115"/>
        <v>0.18753222762011712</v>
      </c>
    </row>
    <row r="237" spans="1:45" ht="12.75">
      <c r="A237" s="1" t="s">
        <v>476</v>
      </c>
      <c r="B237" s="1" t="s">
        <v>477</v>
      </c>
      <c r="C237" s="2" t="s">
        <v>452</v>
      </c>
      <c r="D237" s="1"/>
      <c r="F237" s="67">
        <v>274217694</v>
      </c>
      <c r="G237" s="62">
        <v>94.22</v>
      </c>
      <c r="H237" s="10">
        <f t="shared" si="132"/>
        <v>0.9422</v>
      </c>
      <c r="I237" s="40">
        <v>1747163.332582593</v>
      </c>
      <c r="J237" s="40">
        <v>0</v>
      </c>
      <c r="K237" s="40">
        <v>0</v>
      </c>
      <c r="L237" s="40">
        <v>57947.45</v>
      </c>
      <c r="M237" s="48">
        <f t="shared" si="121"/>
        <v>1805110.782582593</v>
      </c>
      <c r="N237" s="40">
        <v>3746734</v>
      </c>
      <c r="O237" s="40">
        <v>0</v>
      </c>
      <c r="P237" s="40">
        <v>0</v>
      </c>
      <c r="Q237" s="4">
        <f t="shared" si="120"/>
        <v>3746734</v>
      </c>
      <c r="R237" s="40">
        <v>3265900</v>
      </c>
      <c r="S237" s="40">
        <v>0</v>
      </c>
      <c r="T237" s="4">
        <f t="shared" si="118"/>
        <v>3265900</v>
      </c>
      <c r="U237" s="4">
        <f t="shared" si="122"/>
        <v>8817744.782582592</v>
      </c>
      <c r="V237" s="5">
        <f t="shared" si="123"/>
        <v>1.1909880622072477</v>
      </c>
      <c r="W237" s="5">
        <f t="shared" si="124"/>
        <v>1.3663356092550323</v>
      </c>
      <c r="X237" s="5">
        <f t="shared" si="125"/>
        <v>0.6582765525635967</v>
      </c>
      <c r="Y237" s="51"/>
      <c r="Z237" s="12">
        <f t="shared" si="126"/>
        <v>3.2156002240258768</v>
      </c>
      <c r="AA237" s="14">
        <v>70187.01825557809</v>
      </c>
      <c r="AB237" s="18">
        <f t="shared" si="134"/>
        <v>2256.9339162634524</v>
      </c>
      <c r="AC237" s="19">
        <v>204.21267064605001</v>
      </c>
      <c r="AD237" s="18">
        <f t="shared" si="112"/>
        <v>2052.7212456174025</v>
      </c>
      <c r="AE237" s="21"/>
      <c r="AF237" s="2">
        <f t="shared" si="133"/>
        <v>291039794.0989174</v>
      </c>
      <c r="AG237" s="5">
        <f t="shared" si="127"/>
        <v>0.6202281678254209</v>
      </c>
      <c r="AH237" s="5">
        <f t="shared" si="128"/>
        <v>1.2873614110400915</v>
      </c>
      <c r="AI237" s="5">
        <f t="shared" si="129"/>
        <v>1.1221489522116688</v>
      </c>
      <c r="AJ237" s="5">
        <f t="shared" si="130"/>
        <v>3.0297385310771805</v>
      </c>
      <c r="AL237" s="14">
        <v>2178.147203876954</v>
      </c>
      <c r="AM237" s="13">
        <f t="shared" si="131"/>
        <v>78.7867123864985</v>
      </c>
      <c r="AN237" s="29">
        <f t="shared" si="113"/>
        <v>0.03617143609314536</v>
      </c>
      <c r="AO237" s="71"/>
      <c r="AP237" s="93">
        <v>6033276.82</v>
      </c>
      <c r="AQ237" s="93">
        <v>6568677.62</v>
      </c>
      <c r="AR237" s="16">
        <f t="shared" si="114"/>
        <v>535400.7999999998</v>
      </c>
      <c r="AS237" s="73">
        <f t="shared" si="115"/>
        <v>0.08874129531487332</v>
      </c>
    </row>
    <row r="238" spans="1:45" ht="12.75">
      <c r="A238" s="1" t="s">
        <v>478</v>
      </c>
      <c r="B238" s="1" t="s">
        <v>479</v>
      </c>
      <c r="C238" s="2" t="s">
        <v>452</v>
      </c>
      <c r="D238" s="1"/>
      <c r="F238" s="67">
        <v>376442965</v>
      </c>
      <c r="G238" s="62">
        <v>83.91</v>
      </c>
      <c r="H238" s="10">
        <f t="shared" si="132"/>
        <v>0.8391</v>
      </c>
      <c r="I238" s="40">
        <v>2610933.2242299854</v>
      </c>
      <c r="J238" s="40">
        <v>0</v>
      </c>
      <c r="K238" s="40">
        <v>0</v>
      </c>
      <c r="L238" s="40">
        <v>86588.27</v>
      </c>
      <c r="M238" s="48">
        <f t="shared" si="121"/>
        <v>2697521.4942299854</v>
      </c>
      <c r="N238" s="40">
        <v>8753058</v>
      </c>
      <c r="O238" s="40">
        <v>0</v>
      </c>
      <c r="P238" s="40">
        <v>0</v>
      </c>
      <c r="Q238" s="4">
        <f t="shared" si="120"/>
        <v>8753058</v>
      </c>
      <c r="R238" s="40">
        <v>2903063.74</v>
      </c>
      <c r="S238" s="40">
        <v>0</v>
      </c>
      <c r="T238" s="4">
        <f t="shared" si="118"/>
        <v>2903063.74</v>
      </c>
      <c r="U238" s="4">
        <f t="shared" si="122"/>
        <v>14353643.234229986</v>
      </c>
      <c r="V238" s="5">
        <f t="shared" si="123"/>
        <v>0.7711828908796318</v>
      </c>
      <c r="W238" s="5">
        <f t="shared" si="124"/>
        <v>2.3252016411038525</v>
      </c>
      <c r="X238" s="5">
        <f t="shared" si="125"/>
        <v>0.716581725529121</v>
      </c>
      <c r="Y238" s="51"/>
      <c r="Z238" s="12">
        <f t="shared" si="126"/>
        <v>3.8129662575126053</v>
      </c>
      <c r="AA238" s="14">
        <v>106875.55406312962</v>
      </c>
      <c r="AB238" s="18">
        <f t="shared" si="134"/>
        <v>4075.128813956774</v>
      </c>
      <c r="AC238" s="19">
        <v>292.86040355370005</v>
      </c>
      <c r="AD238" s="18">
        <f t="shared" si="112"/>
        <v>3782.268410403074</v>
      </c>
      <c r="AE238" s="21"/>
      <c r="AF238" s="2">
        <f t="shared" si="133"/>
        <v>448627058.7534263</v>
      </c>
      <c r="AG238" s="5">
        <f t="shared" si="127"/>
        <v>0.6012837258914855</v>
      </c>
      <c r="AH238" s="5">
        <f t="shared" si="128"/>
        <v>1.9510766970502424</v>
      </c>
      <c r="AI238" s="5">
        <f t="shared" si="129"/>
        <v>0.647099563737099</v>
      </c>
      <c r="AJ238" s="5">
        <f t="shared" si="130"/>
        <v>3.1994599866788267</v>
      </c>
      <c r="AL238" s="14">
        <v>3776.8978535163496</v>
      </c>
      <c r="AM238" s="13">
        <f t="shared" si="131"/>
        <v>298.2309604404245</v>
      </c>
      <c r="AN238" s="29">
        <f t="shared" si="113"/>
        <v>0.07896188141883873</v>
      </c>
      <c r="AO238" s="71"/>
      <c r="AP238" s="93">
        <v>5614593.390000001</v>
      </c>
      <c r="AQ238" s="93">
        <v>5772985.630000001</v>
      </c>
      <c r="AR238" s="16">
        <f t="shared" si="114"/>
        <v>158392.24000000022</v>
      </c>
      <c r="AS238" s="73">
        <f t="shared" si="115"/>
        <v>0.028210812252603783</v>
      </c>
    </row>
    <row r="239" spans="1:45" ht="12.75">
      <c r="A239" s="1" t="s">
        <v>480</v>
      </c>
      <c r="B239" s="1" t="s">
        <v>481</v>
      </c>
      <c r="C239" s="2" t="s">
        <v>452</v>
      </c>
      <c r="D239" s="1"/>
      <c r="F239" s="67">
        <v>167007997</v>
      </c>
      <c r="G239" s="62">
        <v>80.25</v>
      </c>
      <c r="H239" s="10">
        <f t="shared" si="132"/>
        <v>0.8025</v>
      </c>
      <c r="I239" s="40">
        <v>1181737.8763508103</v>
      </c>
      <c r="J239" s="40">
        <v>87333.3</v>
      </c>
      <c r="K239" s="40">
        <v>0</v>
      </c>
      <c r="L239" s="40">
        <v>39378.72</v>
      </c>
      <c r="M239" s="48">
        <f t="shared" si="121"/>
        <v>1308449.8963508103</v>
      </c>
      <c r="N239" s="40">
        <v>1824293</v>
      </c>
      <c r="O239" s="40">
        <v>1847594.14</v>
      </c>
      <c r="P239" s="40">
        <v>0</v>
      </c>
      <c r="Q239" s="4">
        <f t="shared" si="120"/>
        <v>3671887.1399999997</v>
      </c>
      <c r="R239" s="40">
        <v>166896.64</v>
      </c>
      <c r="S239" s="40">
        <v>0</v>
      </c>
      <c r="T239" s="4">
        <f t="shared" si="118"/>
        <v>166896.64</v>
      </c>
      <c r="U239" s="4">
        <f t="shared" si="122"/>
        <v>5147233.67635081</v>
      </c>
      <c r="V239" s="5">
        <f t="shared" si="123"/>
        <v>0.09993332235461755</v>
      </c>
      <c r="W239" s="5">
        <f t="shared" si="124"/>
        <v>2.1986295302972825</v>
      </c>
      <c r="X239" s="5">
        <f t="shared" si="125"/>
        <v>0.783465414743469</v>
      </c>
      <c r="Y239" s="51"/>
      <c r="Z239" s="12">
        <f t="shared" si="126"/>
        <v>3.0820282673953687</v>
      </c>
      <c r="AA239" s="14">
        <v>167204.56026058632</v>
      </c>
      <c r="AB239" s="18">
        <f t="shared" si="134"/>
        <v>5153.291811605394</v>
      </c>
      <c r="AC239" s="19">
        <v>252.18742874625005</v>
      </c>
      <c r="AD239" s="18">
        <f t="shared" si="112"/>
        <v>4901.104382859145</v>
      </c>
      <c r="AE239" s="21"/>
      <c r="AF239" s="2">
        <f t="shared" si="133"/>
        <v>208109653.58255452</v>
      </c>
      <c r="AG239" s="5">
        <f t="shared" si="127"/>
        <v>0.6287309953316339</v>
      </c>
      <c r="AH239" s="5">
        <f t="shared" si="128"/>
        <v>1.7644001980635693</v>
      </c>
      <c r="AI239" s="5">
        <f t="shared" si="129"/>
        <v>0.08019649118958058</v>
      </c>
      <c r="AJ239" s="5">
        <f t="shared" si="130"/>
        <v>2.4733276845847834</v>
      </c>
      <c r="AL239" s="14">
        <v>3909.6033665536347</v>
      </c>
      <c r="AM239" s="13">
        <f t="shared" si="131"/>
        <v>1243.6884450517596</v>
      </c>
      <c r="AN239" s="29">
        <f t="shared" si="113"/>
        <v>0.31811115564597203</v>
      </c>
      <c r="AO239" s="71"/>
      <c r="AP239" s="93">
        <v>1610346.7</v>
      </c>
      <c r="AQ239" s="93">
        <v>1735508.66</v>
      </c>
      <c r="AR239" s="16">
        <f t="shared" si="114"/>
        <v>125161.95999999996</v>
      </c>
      <c r="AS239" s="73">
        <f t="shared" si="115"/>
        <v>0.07772361069824278</v>
      </c>
    </row>
    <row r="240" spans="1:45" ht="12.75">
      <c r="A240" s="1" t="s">
        <v>482</v>
      </c>
      <c r="B240" s="1" t="s">
        <v>483</v>
      </c>
      <c r="C240" s="2" t="s">
        <v>452</v>
      </c>
      <c r="D240" s="1"/>
      <c r="F240" s="67">
        <v>73473245</v>
      </c>
      <c r="G240" s="62">
        <v>85.41</v>
      </c>
      <c r="H240" s="10">
        <f t="shared" si="132"/>
        <v>0.8541</v>
      </c>
      <c r="I240" s="40">
        <v>519900.66643881076</v>
      </c>
      <c r="J240" s="40">
        <v>38295.78</v>
      </c>
      <c r="K240" s="40">
        <v>0</v>
      </c>
      <c r="L240" s="40">
        <v>17240.17</v>
      </c>
      <c r="M240" s="48">
        <f t="shared" si="121"/>
        <v>575436.6164388108</v>
      </c>
      <c r="N240" s="40">
        <v>788895.79</v>
      </c>
      <c r="O240" s="40">
        <v>775862.74</v>
      </c>
      <c r="P240" s="40">
        <v>0</v>
      </c>
      <c r="Q240" s="4">
        <f t="shared" si="120"/>
        <v>1564758.53</v>
      </c>
      <c r="R240" s="40">
        <v>712388.98</v>
      </c>
      <c r="S240" s="40">
        <v>0</v>
      </c>
      <c r="T240" s="4">
        <f t="shared" si="118"/>
        <v>712388.98</v>
      </c>
      <c r="U240" s="4">
        <f t="shared" si="122"/>
        <v>2852584.126438811</v>
      </c>
      <c r="V240" s="5">
        <f t="shared" si="123"/>
        <v>0.9695896513077651</v>
      </c>
      <c r="W240" s="5">
        <f t="shared" si="124"/>
        <v>2.129698409264488</v>
      </c>
      <c r="X240" s="5">
        <f t="shared" si="125"/>
        <v>0.7831920537044618</v>
      </c>
      <c r="Y240" s="51"/>
      <c r="Z240" s="12">
        <f t="shared" si="126"/>
        <v>3.8824801142767154</v>
      </c>
      <c r="AA240" s="14">
        <v>87098.40255591055</v>
      </c>
      <c r="AB240" s="18">
        <f t="shared" si="134"/>
        <v>3381.578159085909</v>
      </c>
      <c r="AC240" s="19">
        <v>196.273746151875</v>
      </c>
      <c r="AD240" s="18">
        <f t="shared" si="112"/>
        <v>3185.304412934034</v>
      </c>
      <c r="AE240" s="21"/>
      <c r="AF240" s="2">
        <f t="shared" si="133"/>
        <v>86024171.64266479</v>
      </c>
      <c r="AG240" s="5">
        <f t="shared" si="127"/>
        <v>0.6689243330689809</v>
      </c>
      <c r="AH240" s="5">
        <f t="shared" si="128"/>
        <v>1.8189754113527994</v>
      </c>
      <c r="AI240" s="5">
        <f t="shared" si="129"/>
        <v>0.8281265211819622</v>
      </c>
      <c r="AJ240" s="5">
        <f t="shared" si="130"/>
        <v>3.316026265603743</v>
      </c>
      <c r="AL240" s="14">
        <v>2832.203217137285</v>
      </c>
      <c r="AM240" s="13">
        <f t="shared" si="131"/>
        <v>549.3749419486244</v>
      </c>
      <c r="AN240" s="29">
        <f t="shared" si="113"/>
        <v>0.19397440784772424</v>
      </c>
      <c r="AO240" s="71"/>
      <c r="AP240" s="93">
        <v>1688143.37</v>
      </c>
      <c r="AQ240" s="93">
        <v>1697210.98</v>
      </c>
      <c r="AR240" s="16">
        <f t="shared" si="114"/>
        <v>9067.60999999987</v>
      </c>
      <c r="AS240" s="73">
        <f t="shared" si="115"/>
        <v>0.005371350657260745</v>
      </c>
    </row>
    <row r="241" spans="1:45" ht="12.75">
      <c r="A241" s="1" t="s">
        <v>484</v>
      </c>
      <c r="B241" s="1" t="s">
        <v>180</v>
      </c>
      <c r="C241" s="2" t="s">
        <v>452</v>
      </c>
      <c r="D241" s="1"/>
      <c r="F241" s="67">
        <v>2439894724</v>
      </c>
      <c r="G241" s="62">
        <v>76.56</v>
      </c>
      <c r="H241" s="10">
        <f t="shared" si="132"/>
        <v>0.7656000000000001</v>
      </c>
      <c r="I241" s="40">
        <v>17797311.140444126</v>
      </c>
      <c r="J241" s="40">
        <v>0</v>
      </c>
      <c r="K241" s="40">
        <v>0</v>
      </c>
      <c r="L241" s="40">
        <v>590400.3</v>
      </c>
      <c r="M241" s="48">
        <f t="shared" si="121"/>
        <v>18387711.440444127</v>
      </c>
      <c r="N241" s="40">
        <v>51181445.5</v>
      </c>
      <c r="O241" s="40">
        <v>0</v>
      </c>
      <c r="P241" s="40">
        <v>0</v>
      </c>
      <c r="Q241" s="4">
        <f t="shared" si="120"/>
        <v>51181445.5</v>
      </c>
      <c r="R241" s="40">
        <v>18389400</v>
      </c>
      <c r="S241" s="40">
        <v>487979</v>
      </c>
      <c r="T241" s="4">
        <f t="shared" si="118"/>
        <v>18877379</v>
      </c>
      <c r="U241" s="4">
        <f t="shared" si="122"/>
        <v>88446535.94044413</v>
      </c>
      <c r="V241" s="5">
        <f t="shared" si="123"/>
        <v>0.7736964556016639</v>
      </c>
      <c r="W241" s="5">
        <f t="shared" si="124"/>
        <v>2.097690732167836</v>
      </c>
      <c r="X241" s="5">
        <f t="shared" si="125"/>
        <v>0.7536272470928187</v>
      </c>
      <c r="Y241" s="51"/>
      <c r="Z241" s="12">
        <f t="shared" si="126"/>
        <v>3.6250144348623183</v>
      </c>
      <c r="AA241" s="14">
        <v>126057.07141048367</v>
      </c>
      <c r="AB241" s="18">
        <f t="shared" si="134"/>
        <v>4569.587034794734</v>
      </c>
      <c r="AC241" s="19">
        <v>273.75846746175</v>
      </c>
      <c r="AD241" s="18">
        <f t="shared" si="112"/>
        <v>4295.828567332984</v>
      </c>
      <c r="AE241" s="21"/>
      <c r="AF241" s="2">
        <f t="shared" si="133"/>
        <v>3186905334.3782654</v>
      </c>
      <c r="AG241" s="5">
        <f t="shared" si="127"/>
        <v>0.5769770203742619</v>
      </c>
      <c r="AH241" s="5">
        <f t="shared" si="128"/>
        <v>1.6059920245476953</v>
      </c>
      <c r="AI241" s="5">
        <f t="shared" si="129"/>
        <v>0.5770300046765461</v>
      </c>
      <c r="AJ241" s="5">
        <f t="shared" si="130"/>
        <v>2.775311051330591</v>
      </c>
      <c r="AL241" s="14">
        <v>4081.759666667821</v>
      </c>
      <c r="AM241" s="13">
        <f t="shared" si="131"/>
        <v>487.8273681269129</v>
      </c>
      <c r="AN241" s="29">
        <f t="shared" si="113"/>
        <v>0.11951398611500194</v>
      </c>
      <c r="AO241" s="71"/>
      <c r="AP241" s="93">
        <v>28797899.16</v>
      </c>
      <c r="AQ241" s="93">
        <v>31007184.07</v>
      </c>
      <c r="AR241" s="16">
        <f t="shared" si="114"/>
        <v>2209284.91</v>
      </c>
      <c r="AS241" s="73">
        <f t="shared" si="115"/>
        <v>0.07671687777380216</v>
      </c>
    </row>
    <row r="242" spans="1:45" ht="12.75">
      <c r="A242" s="1" t="s">
        <v>485</v>
      </c>
      <c r="B242" s="1" t="s">
        <v>486</v>
      </c>
      <c r="C242" s="2" t="s">
        <v>452</v>
      </c>
      <c r="D242" s="1"/>
      <c r="F242" s="67">
        <v>134644015</v>
      </c>
      <c r="G242" s="62">
        <v>81.03</v>
      </c>
      <c r="H242" s="10">
        <f t="shared" si="132"/>
        <v>0.8103</v>
      </c>
      <c r="I242" s="40">
        <v>922342.9787221544</v>
      </c>
      <c r="J242" s="40">
        <v>0</v>
      </c>
      <c r="K242" s="40">
        <v>0</v>
      </c>
      <c r="L242" s="40">
        <v>30604.8</v>
      </c>
      <c r="M242" s="48">
        <f t="shared" si="121"/>
        <v>952947.7787221544</v>
      </c>
      <c r="N242" s="40">
        <v>1518627.5</v>
      </c>
      <c r="O242" s="40">
        <v>1523075.36</v>
      </c>
      <c r="P242" s="40">
        <v>0</v>
      </c>
      <c r="Q242" s="4">
        <f t="shared" si="120"/>
        <v>3041702.8600000003</v>
      </c>
      <c r="R242" s="40">
        <v>914790.93</v>
      </c>
      <c r="S242" s="40">
        <v>0</v>
      </c>
      <c r="T242" s="4">
        <f t="shared" si="118"/>
        <v>914790.93</v>
      </c>
      <c r="U242" s="4">
        <f t="shared" si="122"/>
        <v>4909441.568722155</v>
      </c>
      <c r="V242" s="5">
        <f t="shared" si="123"/>
        <v>0.6794144767593272</v>
      </c>
      <c r="W242" s="5">
        <f t="shared" si="124"/>
        <v>2.259070230488893</v>
      </c>
      <c r="X242" s="5">
        <f t="shared" si="125"/>
        <v>0.7077535371491666</v>
      </c>
      <c r="Y242" s="51"/>
      <c r="Z242" s="12">
        <f t="shared" si="126"/>
        <v>3.646238244397387</v>
      </c>
      <c r="AA242" s="14">
        <v>161061.2068965517</v>
      </c>
      <c r="AB242" s="18">
        <f t="shared" si="134"/>
        <v>5872.675322750071</v>
      </c>
      <c r="AC242" s="19">
        <v>296.9097123564</v>
      </c>
      <c r="AD242" s="18">
        <f t="shared" si="112"/>
        <v>5575.7656103936715</v>
      </c>
      <c r="AE242" s="21"/>
      <c r="AF242" s="2">
        <f t="shared" si="133"/>
        <v>166165636.18412933</v>
      </c>
      <c r="AG242" s="5">
        <f t="shared" si="127"/>
        <v>0.5734926911519697</v>
      </c>
      <c r="AH242" s="5">
        <f t="shared" si="128"/>
        <v>1.8305246077651505</v>
      </c>
      <c r="AI242" s="5">
        <f t="shared" si="129"/>
        <v>0.5505295505180829</v>
      </c>
      <c r="AJ242" s="5">
        <f t="shared" si="130"/>
        <v>2.954546849435203</v>
      </c>
      <c r="AL242" s="14">
        <v>5499.593251673362</v>
      </c>
      <c r="AM242" s="13">
        <f t="shared" si="131"/>
        <v>373.0820710767093</v>
      </c>
      <c r="AN242" s="29">
        <f t="shared" si="113"/>
        <v>0.06783812074887385</v>
      </c>
      <c r="AO242" s="71"/>
      <c r="AP242" s="93">
        <v>1488087.58</v>
      </c>
      <c r="AQ242" s="93">
        <v>1592996.07</v>
      </c>
      <c r="AR242" s="16">
        <f t="shared" si="114"/>
        <v>104908.48999999999</v>
      </c>
      <c r="AS242" s="73">
        <f t="shared" si="115"/>
        <v>0.07049886808409488</v>
      </c>
    </row>
    <row r="243" spans="1:45" ht="12.75">
      <c r="A243" s="1" t="s">
        <v>487</v>
      </c>
      <c r="B243" s="1" t="s">
        <v>488</v>
      </c>
      <c r="C243" s="2" t="s">
        <v>452</v>
      </c>
      <c r="D243" s="1"/>
      <c r="F243" s="67">
        <v>1372055423</v>
      </c>
      <c r="G243" s="62">
        <v>80.65</v>
      </c>
      <c r="H243" s="10">
        <f t="shared" si="132"/>
        <v>0.8065000000000001</v>
      </c>
      <c r="I243" s="40">
        <v>9127484.707894862</v>
      </c>
      <c r="J243" s="40">
        <v>0</v>
      </c>
      <c r="K243" s="40">
        <v>0</v>
      </c>
      <c r="L243" s="40">
        <v>302787.54</v>
      </c>
      <c r="M243" s="48">
        <f t="shared" si="121"/>
        <v>9430272.24789486</v>
      </c>
      <c r="N243" s="40">
        <v>22483183</v>
      </c>
      <c r="O243" s="40">
        <v>0</v>
      </c>
      <c r="P243" s="40">
        <v>0</v>
      </c>
      <c r="Q243" s="4">
        <f t="shared" si="120"/>
        <v>22483183</v>
      </c>
      <c r="R243" s="40">
        <v>10660871</v>
      </c>
      <c r="S243" s="40">
        <v>137206</v>
      </c>
      <c r="T243" s="4">
        <f t="shared" si="118"/>
        <v>10798077</v>
      </c>
      <c r="U243" s="4">
        <f t="shared" si="122"/>
        <v>42711532.24789486</v>
      </c>
      <c r="V243" s="5">
        <f t="shared" si="123"/>
        <v>0.7870000598365042</v>
      </c>
      <c r="W243" s="5">
        <f t="shared" si="124"/>
        <v>1.6386497675757519</v>
      </c>
      <c r="X243" s="5">
        <f t="shared" si="125"/>
        <v>0.6873098629846573</v>
      </c>
      <c r="Y243" s="51"/>
      <c r="Z243" s="12">
        <f t="shared" si="126"/>
        <v>3.1129596903969134</v>
      </c>
      <c r="AA243" s="14">
        <v>107802.17613056784</v>
      </c>
      <c r="AB243" s="18">
        <f t="shared" si="134"/>
        <v>3355.83828831526</v>
      </c>
      <c r="AC243" s="19">
        <v>211.24183002930008</v>
      </c>
      <c r="AD243" s="18">
        <f t="shared" si="112"/>
        <v>3144.5964582859597</v>
      </c>
      <c r="AE243" s="21"/>
      <c r="AF243" s="2">
        <f t="shared" si="133"/>
        <v>1701246649.7210164</v>
      </c>
      <c r="AG243" s="5">
        <f t="shared" si="127"/>
        <v>0.5543154044971262</v>
      </c>
      <c r="AH243" s="5">
        <f t="shared" si="128"/>
        <v>1.3215710375498442</v>
      </c>
      <c r="AI243" s="5">
        <f t="shared" si="129"/>
        <v>0.6266505213543405</v>
      </c>
      <c r="AJ243" s="5">
        <f t="shared" si="130"/>
        <v>2.510601990305111</v>
      </c>
      <c r="AL243" s="14">
        <v>3183.932873069179</v>
      </c>
      <c r="AM243" s="13">
        <f t="shared" si="131"/>
        <v>171.9054152460808</v>
      </c>
      <c r="AN243" s="29">
        <f t="shared" si="113"/>
        <v>0.05399153251631562</v>
      </c>
      <c r="AO243" s="71"/>
      <c r="AP243" s="93">
        <v>21304368.77</v>
      </c>
      <c r="AQ243" s="93">
        <v>21640173.68</v>
      </c>
      <c r="AR243" s="16">
        <f t="shared" si="114"/>
        <v>335804.91000000015</v>
      </c>
      <c r="AS243" s="73">
        <f t="shared" si="115"/>
        <v>0.015762255790130138</v>
      </c>
    </row>
    <row r="244" spans="1:45" ht="12.75">
      <c r="A244" s="1" t="s">
        <v>489</v>
      </c>
      <c r="B244" s="1" t="s">
        <v>490</v>
      </c>
      <c r="C244" s="2" t="s">
        <v>452</v>
      </c>
      <c r="D244" s="1"/>
      <c r="F244" s="67">
        <v>161008476</v>
      </c>
      <c r="G244" s="62">
        <v>89.84</v>
      </c>
      <c r="H244" s="10">
        <f t="shared" si="132"/>
        <v>0.8984000000000001</v>
      </c>
      <c r="I244" s="40">
        <v>1052677.9346115752</v>
      </c>
      <c r="J244" s="40">
        <v>0</v>
      </c>
      <c r="K244" s="40">
        <v>0</v>
      </c>
      <c r="L244" s="40">
        <v>34925.78</v>
      </c>
      <c r="M244" s="48">
        <f t="shared" si="121"/>
        <v>1087603.7146115752</v>
      </c>
      <c r="N244" s="40">
        <v>1181900</v>
      </c>
      <c r="O244" s="40">
        <v>1748334.72</v>
      </c>
      <c r="P244" s="40">
        <v>0</v>
      </c>
      <c r="Q244" s="4">
        <f t="shared" si="120"/>
        <v>2930234.7199999997</v>
      </c>
      <c r="R244" s="40">
        <v>1561000</v>
      </c>
      <c r="S244" s="40">
        <v>0</v>
      </c>
      <c r="T244" s="4">
        <f t="shared" si="118"/>
        <v>1561000</v>
      </c>
      <c r="U244" s="4">
        <f t="shared" si="122"/>
        <v>5578838.434611575</v>
      </c>
      <c r="V244" s="5">
        <f t="shared" si="123"/>
        <v>0.9695141763841054</v>
      </c>
      <c r="W244" s="5">
        <f t="shared" si="124"/>
        <v>1.819925753473997</v>
      </c>
      <c r="X244" s="5">
        <f t="shared" si="125"/>
        <v>0.6754946954541543</v>
      </c>
      <c r="Y244" s="51"/>
      <c r="Z244" s="12">
        <f t="shared" si="126"/>
        <v>3.464934625312257</v>
      </c>
      <c r="AA244" s="14">
        <v>86291.6368834882</v>
      </c>
      <c r="AB244" s="18">
        <f t="shared" si="134"/>
        <v>2989.9488051247054</v>
      </c>
      <c r="AC244" s="19">
        <v>270.61108630132503</v>
      </c>
      <c r="AD244" s="18">
        <f t="shared" si="112"/>
        <v>2719.3377188233803</v>
      </c>
      <c r="AE244" s="21"/>
      <c r="AF244" s="2">
        <f t="shared" si="133"/>
        <v>179216914.51469278</v>
      </c>
      <c r="AG244" s="5">
        <f t="shared" si="127"/>
        <v>0.6068644343960123</v>
      </c>
      <c r="AH244" s="5">
        <f t="shared" si="128"/>
        <v>1.635021296921039</v>
      </c>
      <c r="AI244" s="5">
        <f t="shared" si="129"/>
        <v>0.8710115360634803</v>
      </c>
      <c r="AJ244" s="5">
        <f t="shared" si="130"/>
        <v>3.1128972673805313</v>
      </c>
      <c r="AL244" s="14">
        <v>2830.925739468614</v>
      </c>
      <c r="AM244" s="13">
        <f t="shared" si="131"/>
        <v>159.02306565609115</v>
      </c>
      <c r="AN244" s="29">
        <f t="shared" si="113"/>
        <v>0.05617352071055773</v>
      </c>
      <c r="AO244" s="71"/>
      <c r="AP244" s="93">
        <v>3243900</v>
      </c>
      <c r="AQ244" s="93">
        <v>3683000</v>
      </c>
      <c r="AR244" s="16">
        <f t="shared" si="114"/>
        <v>439100</v>
      </c>
      <c r="AS244" s="73">
        <f t="shared" si="115"/>
        <v>0.13536175591109467</v>
      </c>
    </row>
    <row r="245" spans="1:45" ht="12.75">
      <c r="A245" s="1" t="s">
        <v>491</v>
      </c>
      <c r="B245" s="1" t="s">
        <v>492</v>
      </c>
      <c r="C245" s="2" t="s">
        <v>452</v>
      </c>
      <c r="D245" s="1"/>
      <c r="F245" s="67">
        <v>375490624</v>
      </c>
      <c r="G245" s="62">
        <v>84.1</v>
      </c>
      <c r="H245" s="10">
        <f t="shared" si="132"/>
        <v>0.841</v>
      </c>
      <c r="I245" s="40">
        <v>2517172.6607206184</v>
      </c>
      <c r="J245" s="40">
        <v>0</v>
      </c>
      <c r="K245" s="40">
        <v>0</v>
      </c>
      <c r="L245" s="40">
        <v>83534.75</v>
      </c>
      <c r="M245" s="48">
        <f t="shared" si="121"/>
        <v>2600707.4107206184</v>
      </c>
      <c r="N245" s="40">
        <v>10222434</v>
      </c>
      <c r="O245" s="40">
        <v>0</v>
      </c>
      <c r="P245" s="40">
        <v>0</v>
      </c>
      <c r="Q245" s="4">
        <f t="shared" si="120"/>
        <v>10222434</v>
      </c>
      <c r="R245" s="77">
        <v>5137297.78</v>
      </c>
      <c r="S245" s="40">
        <v>0</v>
      </c>
      <c r="T245" s="4">
        <f t="shared" si="118"/>
        <v>5137297.78</v>
      </c>
      <c r="U245" s="4">
        <f t="shared" si="122"/>
        <v>17960439.190720618</v>
      </c>
      <c r="V245" s="5">
        <f t="shared" si="123"/>
        <v>1.3681560741181118</v>
      </c>
      <c r="W245" s="5">
        <f t="shared" si="124"/>
        <v>2.7224205736758957</v>
      </c>
      <c r="X245" s="5">
        <f t="shared" si="125"/>
        <v>0.6926158056933582</v>
      </c>
      <c r="Y245" s="51"/>
      <c r="Z245" s="12">
        <f t="shared" si="126"/>
        <v>4.783192453487365</v>
      </c>
      <c r="AA245" s="14">
        <v>91104.45816186556</v>
      </c>
      <c r="AB245" s="18">
        <f t="shared" si="134"/>
        <v>4357.701567588907</v>
      </c>
      <c r="AC245" s="19">
        <v>295.045069815</v>
      </c>
      <c r="AD245" s="18">
        <f t="shared" si="112"/>
        <v>4062.656497773907</v>
      </c>
      <c r="AE245" s="21"/>
      <c r="AF245" s="2">
        <f t="shared" si="133"/>
        <v>446481122.47324616</v>
      </c>
      <c r="AG245" s="5">
        <f t="shared" si="127"/>
        <v>0.5824898925881142</v>
      </c>
      <c r="AH245" s="5">
        <f t="shared" si="128"/>
        <v>2.289555702461428</v>
      </c>
      <c r="AI245" s="5">
        <f t="shared" si="129"/>
        <v>1.150619258333332</v>
      </c>
      <c r="AJ245" s="5">
        <f t="shared" si="130"/>
        <v>4.022664853382874</v>
      </c>
      <c r="AL245" s="14">
        <v>3944.630519705804</v>
      </c>
      <c r="AM245" s="13">
        <f t="shared" si="131"/>
        <v>413.0710478831029</v>
      </c>
      <c r="AN245" s="29">
        <f t="shared" si="113"/>
        <v>0.10471729755665692</v>
      </c>
      <c r="AO245" s="71"/>
      <c r="AP245" s="93">
        <v>8619101</v>
      </c>
      <c r="AQ245" s="93">
        <v>9390971.15</v>
      </c>
      <c r="AR245" s="16">
        <f t="shared" si="114"/>
        <v>771870.1500000004</v>
      </c>
      <c r="AS245" s="73">
        <f t="shared" si="115"/>
        <v>0.08955344066625978</v>
      </c>
    </row>
    <row r="246" spans="1:45" ht="12.75">
      <c r="A246" s="1" t="s">
        <v>493</v>
      </c>
      <c r="B246" s="1" t="s">
        <v>494</v>
      </c>
      <c r="C246" s="2" t="s">
        <v>452</v>
      </c>
      <c r="D246" s="1"/>
      <c r="E246" s="1" t="s">
        <v>1191</v>
      </c>
      <c r="F246" s="67">
        <v>190804792</v>
      </c>
      <c r="G246" s="62">
        <v>98.73</v>
      </c>
      <c r="H246" s="10">
        <f t="shared" si="132"/>
        <v>0.9873000000000001</v>
      </c>
      <c r="I246" s="40">
        <v>1078076.8906374811</v>
      </c>
      <c r="J246" s="40">
        <v>79446.39</v>
      </c>
      <c r="K246" s="40">
        <v>0</v>
      </c>
      <c r="L246" s="40">
        <v>36086.79</v>
      </c>
      <c r="M246" s="48">
        <f t="shared" si="121"/>
        <v>1193610.070637481</v>
      </c>
      <c r="N246" s="40">
        <v>1605588</v>
      </c>
      <c r="O246" s="40">
        <v>1779382</v>
      </c>
      <c r="P246" s="40">
        <v>0</v>
      </c>
      <c r="Q246" s="4">
        <f t="shared" si="120"/>
        <v>3384970</v>
      </c>
      <c r="R246" s="77">
        <v>1533014.36</v>
      </c>
      <c r="S246" s="40">
        <v>0</v>
      </c>
      <c r="T246" s="4">
        <f t="shared" si="118"/>
        <v>1533014.36</v>
      </c>
      <c r="U246" s="4">
        <f t="shared" si="122"/>
        <v>6111594.430637482</v>
      </c>
      <c r="V246" s="5">
        <f t="shared" si="123"/>
        <v>0.8034464669000556</v>
      </c>
      <c r="W246" s="5">
        <f t="shared" si="124"/>
        <v>1.7740487356313357</v>
      </c>
      <c r="X246" s="5">
        <f t="shared" si="125"/>
        <v>0.6255660867455997</v>
      </c>
      <c r="Y246" s="51"/>
      <c r="Z246" s="12">
        <f t="shared" si="126"/>
        <v>3.203061289276991</v>
      </c>
      <c r="AA246" s="14">
        <v>140401.04265402842</v>
      </c>
      <c r="AB246" s="18">
        <f t="shared" si="134"/>
        <v>4497.131446992461</v>
      </c>
      <c r="AC246" s="19">
        <v>272.67550929360004</v>
      </c>
      <c r="AD246" s="18">
        <f t="shared" si="112"/>
        <v>4224.455937698861</v>
      </c>
      <c r="AE246" s="21"/>
      <c r="AF246" s="2">
        <f t="shared" si="133"/>
        <v>193259183.632128</v>
      </c>
      <c r="AG246" s="5">
        <f t="shared" si="127"/>
        <v>0.6176213974439306</v>
      </c>
      <c r="AH246" s="5">
        <f t="shared" si="128"/>
        <v>1.751518316688818</v>
      </c>
      <c r="AI246" s="5">
        <f t="shared" si="129"/>
        <v>0.7932426967704251</v>
      </c>
      <c r="AJ246" s="5">
        <f t="shared" si="130"/>
        <v>3.1623824109031737</v>
      </c>
      <c r="AL246" s="14">
        <v>3931.9119171819357</v>
      </c>
      <c r="AM246" s="13">
        <f t="shared" si="131"/>
        <v>565.2195298105253</v>
      </c>
      <c r="AN246" s="29">
        <f t="shared" si="113"/>
        <v>0.14375182906325815</v>
      </c>
      <c r="AO246" s="71"/>
      <c r="AP246" s="93">
        <v>2379421.66</v>
      </c>
      <c r="AQ246" s="93">
        <v>2765953.65</v>
      </c>
      <c r="AR246" s="16">
        <f t="shared" si="114"/>
        <v>386531.98999999976</v>
      </c>
      <c r="AS246" s="73">
        <f t="shared" si="115"/>
        <v>0.16244787399304406</v>
      </c>
    </row>
    <row r="247" spans="1:45" ht="12.75">
      <c r="A247" s="1" t="s">
        <v>495</v>
      </c>
      <c r="B247" s="1" t="s">
        <v>496</v>
      </c>
      <c r="C247" s="2" t="s">
        <v>452</v>
      </c>
      <c r="D247" s="1"/>
      <c r="F247" s="67">
        <v>341176142</v>
      </c>
      <c r="G247" s="62">
        <v>72.4</v>
      </c>
      <c r="H247" s="10">
        <f t="shared" si="132"/>
        <v>0.7240000000000001</v>
      </c>
      <c r="I247" s="40">
        <v>2650100.793446914</v>
      </c>
      <c r="J247" s="40">
        <v>195210.44</v>
      </c>
      <c r="K247" s="40">
        <v>0</v>
      </c>
      <c r="L247" s="40">
        <v>87918.25</v>
      </c>
      <c r="M247" s="48">
        <f t="shared" si="121"/>
        <v>2933229.483446914</v>
      </c>
      <c r="N247" s="40">
        <v>4994092.99</v>
      </c>
      <c r="O247" s="40">
        <v>2805794.85</v>
      </c>
      <c r="P247" s="40">
        <v>0</v>
      </c>
      <c r="Q247" s="4">
        <f t="shared" si="120"/>
        <v>7799887.84</v>
      </c>
      <c r="R247" s="40">
        <v>1458936.34</v>
      </c>
      <c r="S247" s="40">
        <v>69500</v>
      </c>
      <c r="T247" s="4">
        <f t="shared" si="118"/>
        <v>1528436.34</v>
      </c>
      <c r="U247" s="4">
        <f t="shared" si="122"/>
        <v>12261553.663446914</v>
      </c>
      <c r="V247" s="5">
        <f t="shared" si="123"/>
        <v>0.4479903931852304</v>
      </c>
      <c r="W247" s="5">
        <f t="shared" si="124"/>
        <v>2.28617622389317</v>
      </c>
      <c r="X247" s="5">
        <f t="shared" si="125"/>
        <v>0.8597405042017604</v>
      </c>
      <c r="Y247" s="51"/>
      <c r="Z247" s="12">
        <f t="shared" si="126"/>
        <v>3.593907121280161</v>
      </c>
      <c r="AA247" s="14">
        <v>147017.92134831462</v>
      </c>
      <c r="AB247" s="18">
        <f t="shared" si="134"/>
        <v>5283.687544895146</v>
      </c>
      <c r="AC247" s="19">
        <v>181.194381469575</v>
      </c>
      <c r="AD247" s="18">
        <f t="shared" si="112"/>
        <v>5102.493163425571</v>
      </c>
      <c r="AE247" s="21"/>
      <c r="AF247" s="2">
        <f t="shared" si="133"/>
        <v>471237765.1933701</v>
      </c>
      <c r="AG247" s="5">
        <f t="shared" si="127"/>
        <v>0.6224521250420746</v>
      </c>
      <c r="AH247" s="5">
        <f t="shared" si="128"/>
        <v>1.6551915860986552</v>
      </c>
      <c r="AI247" s="5">
        <f t="shared" si="129"/>
        <v>0.3095966511515334</v>
      </c>
      <c r="AJ247" s="5">
        <f t="shared" si="130"/>
        <v>2.6019887558068366</v>
      </c>
      <c r="AL247" s="14">
        <v>3751.361357470247</v>
      </c>
      <c r="AM247" s="13">
        <f t="shared" si="131"/>
        <v>1532.3261874248988</v>
      </c>
      <c r="AN247" s="29">
        <f t="shared" si="113"/>
        <v>0.4084720295936065</v>
      </c>
      <c r="AO247" s="71"/>
      <c r="AP247" s="93">
        <v>2962169.17</v>
      </c>
      <c r="AQ247" s="93">
        <v>3727646.45</v>
      </c>
      <c r="AR247" s="16">
        <f t="shared" si="114"/>
        <v>765477.2800000003</v>
      </c>
      <c r="AS247" s="73">
        <f t="shared" si="115"/>
        <v>0.2584178134566164</v>
      </c>
    </row>
    <row r="248" spans="1:45" ht="12.75">
      <c r="A248" s="1" t="s">
        <v>497</v>
      </c>
      <c r="B248" s="1" t="s">
        <v>498</v>
      </c>
      <c r="C248" s="2" t="s">
        <v>499</v>
      </c>
      <c r="D248" s="3" t="s">
        <v>54</v>
      </c>
      <c r="F248" s="67">
        <v>2327024046</v>
      </c>
      <c r="G248" s="62">
        <v>65.96</v>
      </c>
      <c r="H248" s="10">
        <f t="shared" si="132"/>
        <v>0.6596</v>
      </c>
      <c r="I248" s="40">
        <v>21104109.36</v>
      </c>
      <c r="J248" s="40">
        <v>0</v>
      </c>
      <c r="K248" s="40">
        <v>0</v>
      </c>
      <c r="L248" s="40">
        <v>0</v>
      </c>
      <c r="M248" s="48">
        <f t="shared" si="121"/>
        <v>21104109.36</v>
      </c>
      <c r="N248" s="40">
        <v>45984057</v>
      </c>
      <c r="O248" s="40">
        <v>0</v>
      </c>
      <c r="P248" s="40">
        <v>1671285</v>
      </c>
      <c r="Q248" s="4">
        <f t="shared" si="120"/>
        <v>47655342</v>
      </c>
      <c r="R248" s="40">
        <v>38061421.54</v>
      </c>
      <c r="S248" s="40">
        <v>0</v>
      </c>
      <c r="T248" s="4">
        <f t="shared" si="118"/>
        <v>38061421.54</v>
      </c>
      <c r="U248" s="4">
        <f t="shared" si="122"/>
        <v>106820872.9</v>
      </c>
      <c r="V248" s="5">
        <f t="shared" si="123"/>
        <v>1.6356264820479642</v>
      </c>
      <c r="W248" s="5">
        <f t="shared" si="124"/>
        <v>2.0479093063914133</v>
      </c>
      <c r="X248" s="5">
        <f t="shared" si="125"/>
        <v>0.9069141075820236</v>
      </c>
      <c r="Y248" s="51"/>
      <c r="Z248" s="12">
        <f t="shared" si="126"/>
        <v>4.5904498960214015</v>
      </c>
      <c r="AA248" s="14">
        <v>132924.094135226</v>
      </c>
      <c r="AB248" s="18">
        <f t="shared" si="134"/>
        <v>6101.813941017872</v>
      </c>
      <c r="AC248" s="19">
        <v>360.47938307670006</v>
      </c>
      <c r="AD248" s="18">
        <f t="shared" si="112"/>
        <v>5741.334557941172</v>
      </c>
      <c r="AE248" s="21"/>
      <c r="AF248" s="2">
        <f t="shared" si="133"/>
        <v>3527932149.7877502</v>
      </c>
      <c r="AG248" s="5">
        <f t="shared" si="127"/>
        <v>0.5982005453611028</v>
      </c>
      <c r="AH248" s="5">
        <f t="shared" si="128"/>
        <v>1.3508009784957762</v>
      </c>
      <c r="AI248" s="5">
        <f t="shared" si="129"/>
        <v>1.0788592275588371</v>
      </c>
      <c r="AJ248" s="5">
        <f t="shared" si="130"/>
        <v>3.0278607514157163</v>
      </c>
      <c r="AL248" s="14">
        <v>5640.750470392308</v>
      </c>
      <c r="AM248" s="13">
        <f t="shared" si="131"/>
        <v>461.06347062556415</v>
      </c>
      <c r="AN248" s="29">
        <f t="shared" si="113"/>
        <v>0.08173796608193125</v>
      </c>
      <c r="AO248" s="71"/>
      <c r="AP248" s="93">
        <v>73394304.72</v>
      </c>
      <c r="AQ248" s="93">
        <v>79664700.5</v>
      </c>
      <c r="AR248" s="16">
        <f t="shared" si="114"/>
        <v>6270395.780000001</v>
      </c>
      <c r="AS248" s="73">
        <f t="shared" si="115"/>
        <v>0.08543436447721146</v>
      </c>
    </row>
    <row r="249" spans="1:45" ht="12.75">
      <c r="A249" s="1" t="s">
        <v>500</v>
      </c>
      <c r="B249" s="1" t="s">
        <v>501</v>
      </c>
      <c r="C249" s="2" t="s">
        <v>499</v>
      </c>
      <c r="D249" s="1"/>
      <c r="F249" s="67">
        <v>38909548</v>
      </c>
      <c r="G249" s="62">
        <v>34.3</v>
      </c>
      <c r="H249" s="10">
        <f t="shared" si="132"/>
        <v>0.34299999999999997</v>
      </c>
      <c r="I249" s="40">
        <v>655508.42</v>
      </c>
      <c r="J249" s="40">
        <v>0</v>
      </c>
      <c r="K249" s="40">
        <v>0</v>
      </c>
      <c r="L249" s="40">
        <v>0</v>
      </c>
      <c r="M249" s="48">
        <f t="shared" si="121"/>
        <v>655508.42</v>
      </c>
      <c r="N249" s="40">
        <v>864515</v>
      </c>
      <c r="O249" s="40">
        <v>0</v>
      </c>
      <c r="P249" s="40">
        <v>20940</v>
      </c>
      <c r="Q249" s="4">
        <f t="shared" si="120"/>
        <v>885455</v>
      </c>
      <c r="R249" s="40">
        <v>1015556.5</v>
      </c>
      <c r="S249" s="40">
        <v>0</v>
      </c>
      <c r="T249" s="4">
        <f aca="true" t="shared" si="135" ref="T249:T280">R249+S249</f>
        <v>1015556.5</v>
      </c>
      <c r="U249" s="4">
        <f t="shared" si="122"/>
        <v>2556519.92</v>
      </c>
      <c r="V249" s="5">
        <f t="shared" si="123"/>
        <v>2.6100444548983197</v>
      </c>
      <c r="W249" s="5">
        <f t="shared" si="124"/>
        <v>2.275675368935152</v>
      </c>
      <c r="X249" s="5">
        <f t="shared" si="125"/>
        <v>1.6846981106025698</v>
      </c>
      <c r="Y249" s="51"/>
      <c r="Z249" s="12">
        <f t="shared" si="126"/>
        <v>6.570417934436041</v>
      </c>
      <c r="AA249" s="14">
        <v>73103.36391437308</v>
      </c>
      <c r="AB249" s="18">
        <f t="shared" si="134"/>
        <v>4803.196533306014</v>
      </c>
      <c r="AC249" s="19">
        <v>222.74419651965005</v>
      </c>
      <c r="AD249" s="18">
        <f t="shared" si="112"/>
        <v>4580.452336786364</v>
      </c>
      <c r="AE249" s="21"/>
      <c r="AF249" s="2">
        <f t="shared" si="133"/>
        <v>113438915.45189506</v>
      </c>
      <c r="AG249" s="5">
        <f t="shared" si="127"/>
        <v>0.5778514519366814</v>
      </c>
      <c r="AH249" s="5">
        <f t="shared" si="128"/>
        <v>0.780556651544757</v>
      </c>
      <c r="AI249" s="5">
        <f t="shared" si="129"/>
        <v>0.8952452480301234</v>
      </c>
      <c r="AJ249" s="5">
        <f t="shared" si="130"/>
        <v>2.253653351511562</v>
      </c>
      <c r="AL249" s="14">
        <v>4889.2304751739985</v>
      </c>
      <c r="AM249" s="13">
        <f t="shared" si="131"/>
        <v>-86.03394186798414</v>
      </c>
      <c r="AN249" s="29">
        <f t="shared" si="113"/>
        <v>-0.017596622271099288</v>
      </c>
      <c r="AO249" s="71"/>
      <c r="AP249" s="93">
        <v>2717063.63</v>
      </c>
      <c r="AQ249" s="93">
        <v>2807422.07</v>
      </c>
      <c r="AR249" s="16">
        <f t="shared" si="114"/>
        <v>90358.43999999994</v>
      </c>
      <c r="AS249" s="73">
        <f t="shared" si="115"/>
        <v>0.03325591605670271</v>
      </c>
    </row>
    <row r="250" spans="1:45" ht="12.75">
      <c r="A250" s="1" t="s">
        <v>502</v>
      </c>
      <c r="B250" s="1" t="s">
        <v>503</v>
      </c>
      <c r="C250" s="2" t="s">
        <v>499</v>
      </c>
      <c r="D250" s="3" t="s">
        <v>54</v>
      </c>
      <c r="F250" s="67">
        <v>402265850</v>
      </c>
      <c r="G250" s="62">
        <v>56.15</v>
      </c>
      <c r="H250" s="10">
        <f t="shared" si="132"/>
        <v>0.5615</v>
      </c>
      <c r="I250" s="40">
        <v>4297193.29</v>
      </c>
      <c r="J250" s="40">
        <v>0</v>
      </c>
      <c r="K250" s="40">
        <v>0</v>
      </c>
      <c r="L250" s="40">
        <v>0</v>
      </c>
      <c r="M250" s="48">
        <f t="shared" si="121"/>
        <v>4297193.29</v>
      </c>
      <c r="N250" s="40">
        <v>6413676</v>
      </c>
      <c r="O250" s="40">
        <v>0</v>
      </c>
      <c r="P250" s="40">
        <v>12800</v>
      </c>
      <c r="Q250" s="4">
        <f t="shared" si="120"/>
        <v>6426476</v>
      </c>
      <c r="R250" s="40">
        <v>6458824.32</v>
      </c>
      <c r="S250" s="40">
        <v>0</v>
      </c>
      <c r="T250" s="4">
        <f t="shared" si="135"/>
        <v>6458824.32</v>
      </c>
      <c r="U250" s="4">
        <f t="shared" si="122"/>
        <v>17182493.61</v>
      </c>
      <c r="V250" s="5">
        <f t="shared" si="123"/>
        <v>1.6056108963761153</v>
      </c>
      <c r="W250" s="5">
        <f t="shared" si="124"/>
        <v>1.5975693686153074</v>
      </c>
      <c r="X250" s="5">
        <f t="shared" si="125"/>
        <v>1.068247103252737</v>
      </c>
      <c r="Y250" s="51">
        <v>0.221</v>
      </c>
      <c r="Z250" s="12">
        <f t="shared" si="126"/>
        <v>4.05042736824416</v>
      </c>
      <c r="AA250" s="14">
        <v>137327.5164835165</v>
      </c>
      <c r="AB250" s="18">
        <f t="shared" si="134"/>
        <v>5562.351311778362</v>
      </c>
      <c r="AC250" s="19">
        <v>261.61035355440004</v>
      </c>
      <c r="AD250" s="18">
        <f t="shared" si="112"/>
        <v>5300.7409582239625</v>
      </c>
      <c r="AE250" s="21"/>
      <c r="AF250" s="2">
        <f t="shared" si="133"/>
        <v>716412911.843277</v>
      </c>
      <c r="AG250" s="5">
        <f t="shared" si="127"/>
        <v>0.5998207484764118</v>
      </c>
      <c r="AH250" s="5">
        <f t="shared" si="128"/>
        <v>0.8970352004774951</v>
      </c>
      <c r="AI250" s="5">
        <f t="shared" si="129"/>
        <v>0.9015505183151887</v>
      </c>
      <c r="AJ250" s="5">
        <f t="shared" si="130"/>
        <v>2.3984064672690955</v>
      </c>
      <c r="AL250" s="14">
        <v>5762.798169074376</v>
      </c>
      <c r="AM250" s="13">
        <f t="shared" si="131"/>
        <v>-200.44685729601406</v>
      </c>
      <c r="AN250" s="29">
        <f t="shared" si="113"/>
        <v>-0.03478290431403568</v>
      </c>
      <c r="AO250" s="71"/>
      <c r="AP250" s="93">
        <v>11701389.760000002</v>
      </c>
      <c r="AQ250" s="93">
        <v>10716059.09</v>
      </c>
      <c r="AR250" s="16">
        <f t="shared" si="114"/>
        <v>-985330.6700000018</v>
      </c>
      <c r="AS250" s="73">
        <f t="shared" si="115"/>
        <v>-0.08420629431285619</v>
      </c>
    </row>
    <row r="251" spans="1:45" ht="12.75">
      <c r="A251" s="1" t="s">
        <v>504</v>
      </c>
      <c r="B251" s="1" t="s">
        <v>505</v>
      </c>
      <c r="C251" s="2" t="s">
        <v>499</v>
      </c>
      <c r="D251" s="1"/>
      <c r="F251" s="67">
        <v>474671340</v>
      </c>
      <c r="G251" s="62">
        <v>62.16</v>
      </c>
      <c r="H251" s="10">
        <f t="shared" si="132"/>
        <v>0.6215999999999999</v>
      </c>
      <c r="I251" s="40">
        <v>5008610.12</v>
      </c>
      <c r="J251" s="40">
        <v>0</v>
      </c>
      <c r="K251" s="40">
        <v>0</v>
      </c>
      <c r="L251" s="40">
        <v>0</v>
      </c>
      <c r="M251" s="48">
        <f t="shared" si="121"/>
        <v>5008610.12</v>
      </c>
      <c r="N251" s="74">
        <v>7284341</v>
      </c>
      <c r="O251" s="40">
        <v>0</v>
      </c>
      <c r="P251" s="74">
        <v>553520</v>
      </c>
      <c r="Q251" s="4">
        <f t="shared" si="120"/>
        <v>7837861</v>
      </c>
      <c r="R251" s="74">
        <v>6814655.15</v>
      </c>
      <c r="S251" s="40">
        <v>0</v>
      </c>
      <c r="T251" s="4">
        <f t="shared" si="135"/>
        <v>6814655.15</v>
      </c>
      <c r="U251" s="4">
        <f t="shared" si="122"/>
        <v>19661126.270000003</v>
      </c>
      <c r="V251" s="5">
        <f t="shared" si="123"/>
        <v>1.4356575962643965</v>
      </c>
      <c r="W251" s="5">
        <f t="shared" si="124"/>
        <v>1.6512185041548957</v>
      </c>
      <c r="X251" s="5">
        <f t="shared" si="125"/>
        <v>1.0551743275673648</v>
      </c>
      <c r="Y251" s="51"/>
      <c r="Z251" s="12">
        <f t="shared" si="126"/>
        <v>4.142050427986658</v>
      </c>
      <c r="AA251" s="14">
        <v>135923.40198123045</v>
      </c>
      <c r="AB251" s="18">
        <f t="shared" si="134"/>
        <v>5630.015853497582</v>
      </c>
      <c r="AC251" s="19">
        <v>269.03648634974996</v>
      </c>
      <c r="AD251" s="18">
        <f t="shared" si="112"/>
        <v>5360.979367147832</v>
      </c>
      <c r="AE251" s="21"/>
      <c r="AF251" s="2">
        <f t="shared" si="133"/>
        <v>763628281.853282</v>
      </c>
      <c r="AG251" s="5">
        <f t="shared" si="127"/>
        <v>0.6558963620158739</v>
      </c>
      <c r="AH251" s="5">
        <f t="shared" si="128"/>
        <v>1.0263974221826833</v>
      </c>
      <c r="AI251" s="5">
        <f t="shared" si="129"/>
        <v>0.8924047618379487</v>
      </c>
      <c r="AJ251" s="5">
        <f t="shared" si="130"/>
        <v>2.5746985460365064</v>
      </c>
      <c r="AL251" s="14">
        <v>5406.451156643666</v>
      </c>
      <c r="AM251" s="13">
        <f t="shared" si="131"/>
        <v>223.56469685391585</v>
      </c>
      <c r="AN251" s="29">
        <f t="shared" si="113"/>
        <v>0.04135146889826065</v>
      </c>
      <c r="AO251" s="71"/>
      <c r="AP251" s="95">
        <v>26407238.34</v>
      </c>
      <c r="AQ251" s="95">
        <v>25466288.869999997</v>
      </c>
      <c r="AR251" s="16">
        <f t="shared" si="114"/>
        <v>-940949.4700000025</v>
      </c>
      <c r="AS251" s="73">
        <f t="shared" si="115"/>
        <v>-0.03563225574310481</v>
      </c>
    </row>
    <row r="252" spans="1:45" ht="12.75">
      <c r="A252" s="1" t="s">
        <v>506</v>
      </c>
      <c r="B252" s="1" t="s">
        <v>507</v>
      </c>
      <c r="C252" s="2" t="s">
        <v>499</v>
      </c>
      <c r="D252" s="3" t="s">
        <v>54</v>
      </c>
      <c r="F252" s="67">
        <v>2341208216</v>
      </c>
      <c r="G252" s="62">
        <v>49.49</v>
      </c>
      <c r="H252" s="10">
        <f t="shared" si="132"/>
        <v>0.4949</v>
      </c>
      <c r="I252" s="40">
        <v>29415596.08</v>
      </c>
      <c r="J252" s="40">
        <v>0</v>
      </c>
      <c r="K252" s="40">
        <v>0</v>
      </c>
      <c r="L252" s="40">
        <v>0</v>
      </c>
      <c r="M252" s="48">
        <f t="shared" si="121"/>
        <v>29415596.08</v>
      </c>
      <c r="N252" s="40">
        <v>28098451</v>
      </c>
      <c r="O252" s="40">
        <v>0</v>
      </c>
      <c r="P252" s="40">
        <v>0</v>
      </c>
      <c r="Q252" s="4">
        <f t="shared" si="120"/>
        <v>28098451</v>
      </c>
      <c r="R252" s="40">
        <v>18364553</v>
      </c>
      <c r="S252" s="40">
        <v>0</v>
      </c>
      <c r="T252" s="4">
        <f t="shared" si="135"/>
        <v>18364553</v>
      </c>
      <c r="U252" s="4">
        <f t="shared" si="122"/>
        <v>75878600.08</v>
      </c>
      <c r="V252" s="5">
        <f t="shared" si="123"/>
        <v>0.7844049441863056</v>
      </c>
      <c r="W252" s="5">
        <f t="shared" si="124"/>
        <v>1.2001688191581161</v>
      </c>
      <c r="X252" s="5">
        <f t="shared" si="125"/>
        <v>1.2564280220345851</v>
      </c>
      <c r="Y252" s="51"/>
      <c r="Z252" s="12">
        <f t="shared" si="126"/>
        <v>3.2410017853790074</v>
      </c>
      <c r="AA252" s="14">
        <v>166329.8243428429</v>
      </c>
      <c r="AB252" s="18">
        <f t="shared" si="134"/>
        <v>5390.752576569305</v>
      </c>
      <c r="AC252" s="19">
        <v>238.94943794842501</v>
      </c>
      <c r="AD252" s="18">
        <f t="shared" si="112"/>
        <v>5151.80313862088</v>
      </c>
      <c r="AE252" s="21"/>
      <c r="AF252" s="2">
        <f t="shared" si="133"/>
        <v>4730669258.436048</v>
      </c>
      <c r="AG252" s="5">
        <f t="shared" si="127"/>
        <v>0.6218062281049163</v>
      </c>
      <c r="AH252" s="5">
        <f t="shared" si="128"/>
        <v>0.5939635486013517</v>
      </c>
      <c r="AI252" s="5">
        <f t="shared" si="129"/>
        <v>0.3882020068778026</v>
      </c>
      <c r="AJ252" s="5">
        <f t="shared" si="130"/>
        <v>1.6039717835840708</v>
      </c>
      <c r="AL252" s="14">
        <v>5624.1627478603905</v>
      </c>
      <c r="AM252" s="13">
        <f t="shared" si="131"/>
        <v>-233.41017129108513</v>
      </c>
      <c r="AN252" s="29">
        <f t="shared" si="113"/>
        <v>-0.04150131881938903</v>
      </c>
      <c r="AO252" s="71"/>
      <c r="AP252" s="93">
        <v>54881974.46</v>
      </c>
      <c r="AQ252" s="93">
        <v>60569897</v>
      </c>
      <c r="AR252" s="16">
        <f t="shared" si="114"/>
        <v>5687922.539999999</v>
      </c>
      <c r="AS252" s="73">
        <f t="shared" si="115"/>
        <v>0.10363917471929815</v>
      </c>
    </row>
    <row r="253" spans="1:45" ht="12.75">
      <c r="A253" s="1" t="s">
        <v>508</v>
      </c>
      <c r="B253" s="1" t="s">
        <v>509</v>
      </c>
      <c r="C253" s="2" t="s">
        <v>499</v>
      </c>
      <c r="D253" s="3" t="s">
        <v>54</v>
      </c>
      <c r="F253" s="67">
        <v>5207668677</v>
      </c>
      <c r="G253" s="62">
        <v>50.51</v>
      </c>
      <c r="H253" s="10">
        <f t="shared" si="132"/>
        <v>0.5051</v>
      </c>
      <c r="I253" s="40">
        <v>57954481.51</v>
      </c>
      <c r="J253" s="40">
        <v>0</v>
      </c>
      <c r="K253" s="40">
        <v>0</v>
      </c>
      <c r="L253" s="40">
        <v>0</v>
      </c>
      <c r="M253" s="48">
        <f t="shared" si="121"/>
        <v>57954481.51</v>
      </c>
      <c r="N253" s="40">
        <v>72094096</v>
      </c>
      <c r="O253" s="40">
        <v>0</v>
      </c>
      <c r="P253" s="40">
        <v>8992042</v>
      </c>
      <c r="Q253" s="4">
        <f aca="true" t="shared" si="136" ref="Q253:Q284">SUM(N253:P253)</f>
        <v>81086138</v>
      </c>
      <c r="R253" s="40">
        <v>100775000</v>
      </c>
      <c r="S253" s="40">
        <v>0</v>
      </c>
      <c r="T253" s="4">
        <f t="shared" si="135"/>
        <v>100775000</v>
      </c>
      <c r="U253" s="4">
        <f t="shared" si="122"/>
        <v>239815619.51</v>
      </c>
      <c r="V253" s="5">
        <f t="shared" si="123"/>
        <v>1.9351269493214727</v>
      </c>
      <c r="W253" s="5">
        <f t="shared" si="124"/>
        <v>1.5570525513291982</v>
      </c>
      <c r="X253" s="5">
        <f t="shared" si="125"/>
        <v>1.1128680625547407</v>
      </c>
      <c r="Y253" s="51"/>
      <c r="Z253" s="12">
        <f t="shared" si="126"/>
        <v>4.605047563205412</v>
      </c>
      <c r="AA253" s="14">
        <v>89306.28749567024</v>
      </c>
      <c r="AB253" s="18">
        <f t="shared" si="134"/>
        <v>4112.5970161085825</v>
      </c>
      <c r="AC253" s="19">
        <v>292.54570481250005</v>
      </c>
      <c r="AD253" s="18">
        <f t="shared" si="112"/>
        <v>3820.0513112960825</v>
      </c>
      <c r="AE253" s="21"/>
      <c r="AF253" s="2">
        <f t="shared" si="133"/>
        <v>10310173583.448822</v>
      </c>
      <c r="AG253" s="5">
        <f t="shared" si="127"/>
        <v>0.5621096583963995</v>
      </c>
      <c r="AH253" s="5">
        <f t="shared" si="128"/>
        <v>0.7864672436763779</v>
      </c>
      <c r="AI253" s="5">
        <f t="shared" si="129"/>
        <v>0.9774326221022759</v>
      </c>
      <c r="AJ253" s="5">
        <f t="shared" si="130"/>
        <v>2.3260095241750536</v>
      </c>
      <c r="AL253" s="14">
        <v>3953.6706549281676</v>
      </c>
      <c r="AM253" s="13">
        <f t="shared" si="131"/>
        <v>158.92636118041491</v>
      </c>
      <c r="AN253" s="29">
        <f t="shared" si="113"/>
        <v>0.040197167405007936</v>
      </c>
      <c r="AO253" s="71"/>
      <c r="AP253" s="93">
        <v>341724016</v>
      </c>
      <c r="AQ253" s="93">
        <v>337555472</v>
      </c>
      <c r="AR253" s="16">
        <f t="shared" si="114"/>
        <v>-4168544</v>
      </c>
      <c r="AS253" s="73">
        <f t="shared" si="115"/>
        <v>-0.01219856903472655</v>
      </c>
    </row>
    <row r="254" spans="1:45" ht="12.75">
      <c r="A254" s="1" t="s">
        <v>510</v>
      </c>
      <c r="B254" s="1" t="s">
        <v>511</v>
      </c>
      <c r="C254" s="2" t="s">
        <v>499</v>
      </c>
      <c r="D254" s="3" t="s">
        <v>54</v>
      </c>
      <c r="F254" s="67">
        <v>1054290950</v>
      </c>
      <c r="G254" s="62">
        <v>43.56</v>
      </c>
      <c r="H254" s="10">
        <f t="shared" si="132"/>
        <v>0.43560000000000004</v>
      </c>
      <c r="I254" s="40">
        <v>15053394.309999999</v>
      </c>
      <c r="J254" s="40">
        <v>0</v>
      </c>
      <c r="K254" s="40">
        <v>0</v>
      </c>
      <c r="L254" s="40">
        <v>0</v>
      </c>
      <c r="M254" s="48">
        <f t="shared" si="121"/>
        <v>15053394.309999999</v>
      </c>
      <c r="N254" s="40">
        <v>35271536.5</v>
      </c>
      <c r="O254" s="40">
        <v>0</v>
      </c>
      <c r="P254" s="40">
        <v>0</v>
      </c>
      <c r="Q254" s="4">
        <f t="shared" si="136"/>
        <v>35271536.5</v>
      </c>
      <c r="R254" s="40">
        <v>19333828.48</v>
      </c>
      <c r="S254" s="40">
        <v>0</v>
      </c>
      <c r="T254" s="4">
        <f t="shared" si="135"/>
        <v>19333828.48</v>
      </c>
      <c r="U254" s="4">
        <f t="shared" si="122"/>
        <v>69658759.29</v>
      </c>
      <c r="V254" s="5">
        <f t="shared" si="123"/>
        <v>1.8338228626547537</v>
      </c>
      <c r="W254" s="5">
        <f t="shared" si="124"/>
        <v>3.3455220781322272</v>
      </c>
      <c r="X254" s="5">
        <f t="shared" si="125"/>
        <v>1.4278216378505382</v>
      </c>
      <c r="Y254" s="51"/>
      <c r="Z254" s="12">
        <f t="shared" si="126"/>
        <v>6.60716657863752</v>
      </c>
      <c r="AA254" s="14">
        <v>92540.81229727824</v>
      </c>
      <c r="AB254" s="18">
        <f t="shared" si="134"/>
        <v>6114.325621705449</v>
      </c>
      <c r="AC254" s="19">
        <v>311.4786290805</v>
      </c>
      <c r="AD254" s="18">
        <f t="shared" si="112"/>
        <v>5802.846992624949</v>
      </c>
      <c r="AE254" s="21"/>
      <c r="AF254" s="2">
        <f t="shared" si="133"/>
        <v>2420318985.3076215</v>
      </c>
      <c r="AG254" s="5">
        <f t="shared" si="127"/>
        <v>0.6219591054476945</v>
      </c>
      <c r="AH254" s="5">
        <f t="shared" si="128"/>
        <v>1.4573094172343983</v>
      </c>
      <c r="AI254" s="5">
        <f t="shared" si="129"/>
        <v>0.798813238972411</v>
      </c>
      <c r="AJ254" s="5">
        <f t="shared" si="130"/>
        <v>2.8780817616545042</v>
      </c>
      <c r="AL254" s="14">
        <v>5700.233578231299</v>
      </c>
      <c r="AM254" s="13">
        <f t="shared" si="131"/>
        <v>414.09204347414925</v>
      </c>
      <c r="AN254" s="29">
        <f t="shared" si="113"/>
        <v>0.07264475004244231</v>
      </c>
      <c r="AO254" s="71"/>
      <c r="AP254" s="93">
        <v>52955542.53</v>
      </c>
      <c r="AQ254" s="93">
        <v>60893724.69</v>
      </c>
      <c r="AR254" s="16">
        <f t="shared" si="114"/>
        <v>7938182.159999996</v>
      </c>
      <c r="AS254" s="73">
        <f t="shared" si="115"/>
        <v>0.14990276335103003</v>
      </c>
    </row>
    <row r="255" spans="1:45" ht="12.75">
      <c r="A255" s="1" t="s">
        <v>512</v>
      </c>
      <c r="B255" s="1" t="s">
        <v>513</v>
      </c>
      <c r="C255" s="2" t="s">
        <v>499</v>
      </c>
      <c r="D255" s="3" t="s">
        <v>54</v>
      </c>
      <c r="F255" s="67">
        <v>2349087397</v>
      </c>
      <c r="G255" s="62">
        <v>70.56</v>
      </c>
      <c r="H255" s="10">
        <f t="shared" si="132"/>
        <v>0.7056</v>
      </c>
      <c r="I255" s="40">
        <v>20204262.16</v>
      </c>
      <c r="J255" s="40">
        <v>0</v>
      </c>
      <c r="K255" s="40">
        <v>0</v>
      </c>
      <c r="L255" s="40">
        <v>0</v>
      </c>
      <c r="M255" s="48">
        <f t="shared" si="121"/>
        <v>20204262.16</v>
      </c>
      <c r="N255" s="40">
        <v>31902334</v>
      </c>
      <c r="O255" s="40">
        <v>0</v>
      </c>
      <c r="P255" s="40">
        <v>0</v>
      </c>
      <c r="Q255" s="4">
        <f t="shared" si="136"/>
        <v>31902334</v>
      </c>
      <c r="R255" s="40">
        <v>37898755</v>
      </c>
      <c r="S255" s="40">
        <v>0</v>
      </c>
      <c r="T255" s="4">
        <f t="shared" si="135"/>
        <v>37898755</v>
      </c>
      <c r="U255" s="4">
        <f t="shared" si="122"/>
        <v>90005351.16</v>
      </c>
      <c r="V255" s="5">
        <f t="shared" si="123"/>
        <v>1.6133395057331703</v>
      </c>
      <c r="W255" s="5">
        <f t="shared" si="124"/>
        <v>1.3580735242435937</v>
      </c>
      <c r="X255" s="5">
        <f t="shared" si="125"/>
        <v>0.8600898453502707</v>
      </c>
      <c r="Y255" s="51">
        <v>0.21</v>
      </c>
      <c r="Z255" s="12">
        <f t="shared" si="126"/>
        <v>3.621502875327035</v>
      </c>
      <c r="AA255" s="14">
        <v>126620.45385472596</v>
      </c>
      <c r="AB255" s="18">
        <f t="shared" si="134"/>
        <v>4585.563377101042</v>
      </c>
      <c r="AC255" s="19">
        <v>267.03511935525</v>
      </c>
      <c r="AD255" s="18">
        <f t="shared" si="112"/>
        <v>4318.528257745792</v>
      </c>
      <c r="AE255" s="21"/>
      <c r="AF255" s="2">
        <f t="shared" si="133"/>
        <v>3329205494.6145124</v>
      </c>
      <c r="AG255" s="5">
        <f t="shared" si="127"/>
        <v>0.606879394879151</v>
      </c>
      <c r="AH255" s="5">
        <f t="shared" si="128"/>
        <v>0.9582566787062797</v>
      </c>
      <c r="AI255" s="5">
        <f t="shared" si="129"/>
        <v>1.138372355245325</v>
      </c>
      <c r="AJ255" s="5">
        <f t="shared" si="130"/>
        <v>2.703508428830756</v>
      </c>
      <c r="AL255" s="14">
        <v>4387.041610777405</v>
      </c>
      <c r="AM255" s="13">
        <f t="shared" si="131"/>
        <v>198.52176632363626</v>
      </c>
      <c r="AN255" s="29">
        <f t="shared" si="113"/>
        <v>0.04525185396827299</v>
      </c>
      <c r="AO255" s="71"/>
      <c r="AP255" s="93">
        <v>60226823</v>
      </c>
      <c r="AQ255" s="93">
        <v>61006635.79</v>
      </c>
      <c r="AR255" s="16">
        <f t="shared" si="114"/>
        <v>779812.7899999991</v>
      </c>
      <c r="AS255" s="73">
        <f t="shared" si="115"/>
        <v>0.01294793168817819</v>
      </c>
    </row>
    <row r="256" spans="1:45" ht="12.75">
      <c r="A256" s="1" t="s">
        <v>514</v>
      </c>
      <c r="B256" s="1" t="s">
        <v>515</v>
      </c>
      <c r="C256" s="2" t="s">
        <v>499</v>
      </c>
      <c r="D256" s="1"/>
      <c r="F256" s="67">
        <v>2487159656</v>
      </c>
      <c r="G256" s="62">
        <v>80.55</v>
      </c>
      <c r="H256" s="10">
        <f t="shared" si="132"/>
        <v>0.8055</v>
      </c>
      <c r="I256" s="40">
        <v>18814835.35</v>
      </c>
      <c r="J256" s="40">
        <v>0</v>
      </c>
      <c r="K256" s="40">
        <v>0</v>
      </c>
      <c r="L256" s="40">
        <v>0</v>
      </c>
      <c r="M256" s="48">
        <f t="shared" si="121"/>
        <v>18814835.35</v>
      </c>
      <c r="N256" s="40">
        <v>21800780</v>
      </c>
      <c r="O256" s="40">
        <v>0</v>
      </c>
      <c r="P256" s="40">
        <v>0</v>
      </c>
      <c r="Q256" s="4">
        <f t="shared" si="136"/>
        <v>21800780</v>
      </c>
      <c r="R256" s="40">
        <v>26089840.74</v>
      </c>
      <c r="S256" s="40">
        <v>0</v>
      </c>
      <c r="T256" s="4">
        <f t="shared" si="135"/>
        <v>26089840.74</v>
      </c>
      <c r="U256" s="4">
        <f t="shared" si="122"/>
        <v>66705456.09</v>
      </c>
      <c r="V256" s="5">
        <f t="shared" si="123"/>
        <v>1.0489813421129246</v>
      </c>
      <c r="W256" s="5">
        <f t="shared" si="124"/>
        <v>0.8765331951010064</v>
      </c>
      <c r="X256" s="5">
        <f t="shared" si="125"/>
        <v>0.7564787931732196</v>
      </c>
      <c r="Y256" s="51"/>
      <c r="Z256" s="12">
        <f t="shared" si="126"/>
        <v>2.681993330387151</v>
      </c>
      <c r="AA256" s="14">
        <v>157520.33860045148</v>
      </c>
      <c r="AB256" s="18">
        <f t="shared" si="134"/>
        <v>4224.684975267365</v>
      </c>
      <c r="AC256" s="19">
        <v>137.66311184535</v>
      </c>
      <c r="AD256" s="18">
        <f t="shared" si="112"/>
        <v>4087.021863422015</v>
      </c>
      <c r="AE256" s="21"/>
      <c r="AF256" s="2">
        <f t="shared" si="133"/>
        <v>3087721484.7920547</v>
      </c>
      <c r="AG256" s="5">
        <f t="shared" si="127"/>
        <v>0.6093436679010285</v>
      </c>
      <c r="AH256" s="5">
        <f t="shared" si="128"/>
        <v>0.7060474886538607</v>
      </c>
      <c r="AI256" s="5">
        <f t="shared" si="129"/>
        <v>0.8449544710719608</v>
      </c>
      <c r="AJ256" s="5">
        <f t="shared" si="130"/>
        <v>2.16034562762685</v>
      </c>
      <c r="AL256" s="14">
        <v>4161.542732979063</v>
      </c>
      <c r="AM256" s="13">
        <f t="shared" si="131"/>
        <v>63.14224228830244</v>
      </c>
      <c r="AN256" s="29">
        <f t="shared" si="113"/>
        <v>0.015172796806318441</v>
      </c>
      <c r="AO256" s="71"/>
      <c r="AP256" s="93">
        <v>33954066.16</v>
      </c>
      <c r="AQ256" s="93">
        <v>35522483.23</v>
      </c>
      <c r="AR256" s="16">
        <f t="shared" si="114"/>
        <v>1568417.0700000003</v>
      </c>
      <c r="AS256" s="73">
        <f t="shared" si="115"/>
        <v>0.04619231942970333</v>
      </c>
    </row>
    <row r="257" spans="1:45" ht="12.75">
      <c r="A257" s="1" t="s">
        <v>516</v>
      </c>
      <c r="B257" s="1" t="s">
        <v>517</v>
      </c>
      <c r="C257" s="2" t="s">
        <v>499</v>
      </c>
      <c r="D257" s="3" t="s">
        <v>54</v>
      </c>
      <c r="F257" s="67">
        <v>1390207639</v>
      </c>
      <c r="G257" s="62">
        <v>70.91</v>
      </c>
      <c r="H257" s="10">
        <f t="shared" si="132"/>
        <v>0.7091</v>
      </c>
      <c r="I257" s="40">
        <v>11267196.889999999</v>
      </c>
      <c r="J257" s="40">
        <v>0</v>
      </c>
      <c r="K257" s="40">
        <v>0</v>
      </c>
      <c r="L257" s="40">
        <v>0</v>
      </c>
      <c r="M257" s="48">
        <f t="shared" si="121"/>
        <v>11267196.889999999</v>
      </c>
      <c r="N257" s="40">
        <v>15100496</v>
      </c>
      <c r="O257" s="40">
        <v>0</v>
      </c>
      <c r="P257" s="40">
        <v>707364</v>
      </c>
      <c r="Q257" s="4">
        <f t="shared" si="136"/>
        <v>15807860</v>
      </c>
      <c r="R257" s="40">
        <v>34602085.97</v>
      </c>
      <c r="S257" s="40">
        <v>0</v>
      </c>
      <c r="T257" s="4">
        <f t="shared" si="135"/>
        <v>34602085.97</v>
      </c>
      <c r="U257" s="4">
        <f t="shared" si="122"/>
        <v>61677142.86</v>
      </c>
      <c r="V257" s="5">
        <f t="shared" si="123"/>
        <v>2.488986896582576</v>
      </c>
      <c r="W257" s="5">
        <f t="shared" si="124"/>
        <v>1.1370862565084783</v>
      </c>
      <c r="X257" s="5">
        <f t="shared" si="125"/>
        <v>0.8104686360452374</v>
      </c>
      <c r="Y257" s="51">
        <v>0.431</v>
      </c>
      <c r="Z257" s="12">
        <f t="shared" si="126"/>
        <v>4.005541789136291</v>
      </c>
      <c r="AA257" s="14">
        <v>130227.65345924861</v>
      </c>
      <c r="AB257" s="18">
        <f t="shared" si="134"/>
        <v>5216.323080321797</v>
      </c>
      <c r="AC257" s="19">
        <v>246.89308742370002</v>
      </c>
      <c r="AD257" s="18">
        <f t="shared" si="112"/>
        <v>4969.429992898096</v>
      </c>
      <c r="AE257" s="21"/>
      <c r="AF257" s="2">
        <f t="shared" si="133"/>
        <v>1960524099.5628262</v>
      </c>
      <c r="AG257" s="5">
        <f t="shared" si="127"/>
        <v>0.5747033098196779</v>
      </c>
      <c r="AH257" s="5">
        <f t="shared" si="128"/>
        <v>0.806307864490162</v>
      </c>
      <c r="AI257" s="5">
        <f t="shared" si="129"/>
        <v>1.7649406083667045</v>
      </c>
      <c r="AJ257" s="5">
        <f t="shared" si="130"/>
        <v>3.1459517826765446</v>
      </c>
      <c r="AL257" s="14">
        <v>5260.342301824744</v>
      </c>
      <c r="AM257" s="13">
        <f t="shared" si="131"/>
        <v>-44.0192215029474</v>
      </c>
      <c r="AN257" s="29">
        <f t="shared" si="113"/>
        <v>-0.008368128721904221</v>
      </c>
      <c r="AO257" s="71"/>
      <c r="AP257" s="93">
        <v>72935475.28</v>
      </c>
      <c r="AQ257" s="93">
        <v>71255772.03999999</v>
      </c>
      <c r="AR257" s="16">
        <f t="shared" si="114"/>
        <v>-1679703.2400000095</v>
      </c>
      <c r="AS257" s="73">
        <f t="shared" si="115"/>
        <v>-0.023029989638808993</v>
      </c>
    </row>
    <row r="258" spans="1:45" ht="12.75">
      <c r="A258" s="1" t="s">
        <v>518</v>
      </c>
      <c r="B258" s="1" t="s">
        <v>519</v>
      </c>
      <c r="C258" s="2" t="s">
        <v>499</v>
      </c>
      <c r="D258" s="3" t="s">
        <v>54</v>
      </c>
      <c r="F258" s="67">
        <v>967464912</v>
      </c>
      <c r="G258" s="62">
        <v>71.59</v>
      </c>
      <c r="H258" s="10">
        <f t="shared" si="132"/>
        <v>0.7159</v>
      </c>
      <c r="I258" s="40">
        <v>8489522.219999999</v>
      </c>
      <c r="J258" s="40">
        <v>0</v>
      </c>
      <c r="K258" s="40">
        <v>0</v>
      </c>
      <c r="L258" s="40">
        <v>0</v>
      </c>
      <c r="M258" s="48">
        <f aca="true" t="shared" si="137" ref="M258:M289">SUM(I258:L258)</f>
        <v>8489522.219999999</v>
      </c>
      <c r="N258" s="40">
        <v>10805434</v>
      </c>
      <c r="O258" s="40">
        <v>0</v>
      </c>
      <c r="P258" s="40">
        <v>0</v>
      </c>
      <c r="Q258" s="4">
        <f t="shared" si="136"/>
        <v>10805434</v>
      </c>
      <c r="R258" s="40">
        <v>9485749</v>
      </c>
      <c r="S258" s="40">
        <v>0</v>
      </c>
      <c r="T258" s="4">
        <f t="shared" si="135"/>
        <v>9485749</v>
      </c>
      <c r="U258" s="4">
        <f aca="true" t="shared" si="138" ref="U258:U289">M258+Q258+T258</f>
        <v>28780705.22</v>
      </c>
      <c r="V258" s="5">
        <f aca="true" t="shared" si="139" ref="V258:V289">(T258/F258)*100</f>
        <v>0.9804747316768838</v>
      </c>
      <c r="W258" s="5">
        <f aca="true" t="shared" si="140" ref="W258:W289">(Q258/F258)*100</f>
        <v>1.1168812290734529</v>
      </c>
      <c r="X258" s="5">
        <f aca="true" t="shared" si="141" ref="X258:X289">(M258/F258)*100</f>
        <v>0.877501820965265</v>
      </c>
      <c r="Y258" s="51">
        <v>0.193</v>
      </c>
      <c r="Z258" s="12">
        <f aca="true" t="shared" si="142" ref="Z258:Z289">((U258/F258)*100)-Y258</f>
        <v>2.7818577817156016</v>
      </c>
      <c r="AA258" s="14">
        <v>182245.02298370245</v>
      </c>
      <c r="AB258" s="18">
        <f t="shared" si="134"/>
        <v>5069.797353661514</v>
      </c>
      <c r="AC258" s="19">
        <v>214.90884661117502</v>
      </c>
      <c r="AD258" s="18">
        <f t="shared" si="112"/>
        <v>4854.888507050338</v>
      </c>
      <c r="AE258" s="21"/>
      <c r="AF258" s="2">
        <f t="shared" si="133"/>
        <v>1351396720.21232</v>
      </c>
      <c r="AG258" s="5">
        <f aca="true" t="shared" si="143" ref="AG258:AG289">(M258/AF258)*100</f>
        <v>0.6282035536290332</v>
      </c>
      <c r="AH258" s="5">
        <f aca="true" t="shared" si="144" ref="AH258:AH289">(Q258/AF258)*100</f>
        <v>0.7995752718936849</v>
      </c>
      <c r="AI258" s="5">
        <f aca="true" t="shared" si="145" ref="AI258:AI289">(R258/AF258)*100</f>
        <v>0.7019218604074812</v>
      </c>
      <c r="AJ258" s="5">
        <f aca="true" t="shared" si="146" ref="AJ258:AJ289">(U258/AF258)*100</f>
        <v>2.1297006859301995</v>
      </c>
      <c r="AL258" s="14">
        <v>4991.271935047784</v>
      </c>
      <c r="AM258" s="13">
        <f aca="true" t="shared" si="147" ref="AM258:AM289">AB258-AL258</f>
        <v>78.52541861372993</v>
      </c>
      <c r="AN258" s="29">
        <f t="shared" si="113"/>
        <v>0.01573254666056943</v>
      </c>
      <c r="AO258" s="71"/>
      <c r="AP258" s="93">
        <v>22204838.72</v>
      </c>
      <c r="AQ258" s="93">
        <v>22023383.73</v>
      </c>
      <c r="AR258" s="16">
        <f t="shared" si="114"/>
        <v>-181454.98999999836</v>
      </c>
      <c r="AS258" s="73">
        <f t="shared" si="115"/>
        <v>-0.008171867055109977</v>
      </c>
    </row>
    <row r="259" spans="1:45" ht="12.75">
      <c r="A259" s="1" t="s">
        <v>520</v>
      </c>
      <c r="B259" s="1" t="s">
        <v>521</v>
      </c>
      <c r="C259" s="2" t="s">
        <v>499</v>
      </c>
      <c r="D259" s="3" t="s">
        <v>54</v>
      </c>
      <c r="F259" s="67">
        <v>913649842</v>
      </c>
      <c r="G259" s="62">
        <v>65.02</v>
      </c>
      <c r="H259" s="10">
        <f aca="true" t="shared" si="148" ref="H259:H290">G259/100</f>
        <v>0.6502</v>
      </c>
      <c r="I259" s="40">
        <v>8560617.290000001</v>
      </c>
      <c r="J259" s="40">
        <v>0</v>
      </c>
      <c r="K259" s="40">
        <v>0</v>
      </c>
      <c r="L259" s="40">
        <v>0</v>
      </c>
      <c r="M259" s="48">
        <f t="shared" si="137"/>
        <v>8560617.290000001</v>
      </c>
      <c r="N259" s="40">
        <v>12607840</v>
      </c>
      <c r="O259" s="40">
        <v>0</v>
      </c>
      <c r="P259" s="40">
        <v>448553</v>
      </c>
      <c r="Q259" s="4">
        <f t="shared" si="136"/>
        <v>13056393</v>
      </c>
      <c r="R259" s="40">
        <v>19250810.84</v>
      </c>
      <c r="S259" s="40">
        <v>0</v>
      </c>
      <c r="T259" s="4">
        <f t="shared" si="135"/>
        <v>19250810.84</v>
      </c>
      <c r="U259" s="4">
        <f t="shared" si="138"/>
        <v>40867821.129999995</v>
      </c>
      <c r="V259" s="5">
        <f t="shared" si="139"/>
        <v>2.10702283906267</v>
      </c>
      <c r="W259" s="5">
        <f t="shared" si="140"/>
        <v>1.4290368585211226</v>
      </c>
      <c r="X259" s="5">
        <f t="shared" si="141"/>
        <v>0.9369691643858459</v>
      </c>
      <c r="Y259" s="51">
        <v>0.431</v>
      </c>
      <c r="Z259" s="12">
        <f t="shared" si="142"/>
        <v>4.042028861969638</v>
      </c>
      <c r="AA259" s="14">
        <v>105190.61784897026</v>
      </c>
      <c r="AB259" s="18">
        <f t="shared" si="134"/>
        <v>4251.835133539564</v>
      </c>
      <c r="AC259" s="19">
        <v>263.852694585</v>
      </c>
      <c r="AD259" s="18">
        <f aca="true" t="shared" si="149" ref="AD259:AD290">AB259-AC259</f>
        <v>3987.982438954564</v>
      </c>
      <c r="AE259" s="21"/>
      <c r="AF259" s="2">
        <f t="shared" si="133"/>
        <v>1405182777.6068902</v>
      </c>
      <c r="AG259" s="5">
        <f t="shared" si="143"/>
        <v>0.609217350683677</v>
      </c>
      <c r="AH259" s="5">
        <f t="shared" si="144"/>
        <v>0.9291597654104339</v>
      </c>
      <c r="AI259" s="5">
        <f t="shared" si="145"/>
        <v>1.369986249958548</v>
      </c>
      <c r="AJ259" s="5">
        <f t="shared" si="146"/>
        <v>2.9083633660526584</v>
      </c>
      <c r="AL259" s="14">
        <v>3855.817351036441</v>
      </c>
      <c r="AM259" s="13">
        <f t="shared" si="147"/>
        <v>396.0177825031228</v>
      </c>
      <c r="AN259" s="29">
        <f aca="true" t="shared" si="150" ref="AN259:AN290">AM259/AL259</f>
        <v>0.1027065720311346</v>
      </c>
      <c r="AO259" s="71"/>
      <c r="AP259" s="93">
        <v>45385690.480000004</v>
      </c>
      <c r="AQ259" s="93">
        <v>45245390</v>
      </c>
      <c r="AR259" s="16">
        <f aca="true" t="shared" si="151" ref="AR259:AR290">AQ259-AP259</f>
        <v>-140300.48000000417</v>
      </c>
      <c r="AS259" s="73">
        <f aca="true" t="shared" si="152" ref="AS259:AS290">AR259/AP259</f>
        <v>-0.0030912932802428118</v>
      </c>
    </row>
    <row r="260" spans="1:45" ht="12.75">
      <c r="A260" s="1" t="s">
        <v>522</v>
      </c>
      <c r="B260" s="1" t="s">
        <v>523</v>
      </c>
      <c r="C260" s="2" t="s">
        <v>524</v>
      </c>
      <c r="D260" s="1"/>
      <c r="F260" s="67">
        <v>405793833</v>
      </c>
      <c r="G260" s="62">
        <v>70.67</v>
      </c>
      <c r="H260" s="10">
        <f t="shared" si="148"/>
        <v>0.7067</v>
      </c>
      <c r="I260" s="40">
        <v>2231932.87</v>
      </c>
      <c r="J260" s="40">
        <v>164860.18</v>
      </c>
      <c r="K260" s="40">
        <v>0</v>
      </c>
      <c r="L260" s="40">
        <v>181139.89</v>
      </c>
      <c r="M260" s="48">
        <f t="shared" si="137"/>
        <v>2577932.9400000004</v>
      </c>
      <c r="N260" s="40">
        <v>5863824</v>
      </c>
      <c r="O260" s="40">
        <v>2652498.98</v>
      </c>
      <c r="P260" s="40">
        <v>0</v>
      </c>
      <c r="Q260" s="4">
        <f t="shared" si="136"/>
        <v>8516322.98</v>
      </c>
      <c r="R260" s="40">
        <v>852640</v>
      </c>
      <c r="S260" s="40">
        <v>81204</v>
      </c>
      <c r="T260" s="4">
        <f t="shared" si="135"/>
        <v>933844</v>
      </c>
      <c r="U260" s="4">
        <f t="shared" si="138"/>
        <v>12028099.920000002</v>
      </c>
      <c r="V260" s="5">
        <f t="shared" si="139"/>
        <v>0.23012769639601696</v>
      </c>
      <c r="W260" s="5">
        <f t="shared" si="140"/>
        <v>2.0986822093967112</v>
      </c>
      <c r="X260" s="5">
        <f t="shared" si="141"/>
        <v>0.6352814484492179</v>
      </c>
      <c r="Y260" s="51"/>
      <c r="Z260" s="12">
        <f t="shared" si="142"/>
        <v>2.9640913542419463</v>
      </c>
      <c r="AA260" s="14">
        <v>219781.48396501457</v>
      </c>
      <c r="AB260" s="18">
        <f t="shared" si="134"/>
        <v>6514.523964431646</v>
      </c>
      <c r="AC260" s="37">
        <v>313.8476446044</v>
      </c>
      <c r="AD260" s="18">
        <f t="shared" si="149"/>
        <v>6200.6763198272465</v>
      </c>
      <c r="AE260" s="21"/>
      <c r="AF260" s="2">
        <f t="shared" si="133"/>
        <v>574209470.7796803</v>
      </c>
      <c r="AG260" s="5">
        <f t="shared" si="143"/>
        <v>0.4489533996190623</v>
      </c>
      <c r="AH260" s="5">
        <f t="shared" si="144"/>
        <v>1.4831387173806558</v>
      </c>
      <c r="AI260" s="5">
        <f t="shared" si="145"/>
        <v>0.14848936553454226</v>
      </c>
      <c r="AJ260" s="5">
        <f t="shared" si="146"/>
        <v>2.0947233600427833</v>
      </c>
      <c r="AL260" s="14">
        <v>5285.2304262594835</v>
      </c>
      <c r="AM260" s="13">
        <f t="shared" si="147"/>
        <v>1229.2935381721627</v>
      </c>
      <c r="AN260" s="29">
        <f t="shared" si="150"/>
        <v>0.2325903393094198</v>
      </c>
      <c r="AO260" s="71"/>
      <c r="AP260" s="93">
        <v>2417850</v>
      </c>
      <c r="AQ260" s="93">
        <v>2618649</v>
      </c>
      <c r="AR260" s="16">
        <f t="shared" si="151"/>
        <v>200799</v>
      </c>
      <c r="AS260" s="73">
        <f t="shared" si="152"/>
        <v>0.08304857621440535</v>
      </c>
    </row>
    <row r="261" spans="1:45" ht="12.75">
      <c r="A261" s="1" t="s">
        <v>525</v>
      </c>
      <c r="B261" s="1" t="s">
        <v>526</v>
      </c>
      <c r="C261" s="2" t="s">
        <v>524</v>
      </c>
      <c r="D261" s="1"/>
      <c r="E261" s="1" t="s">
        <v>1192</v>
      </c>
      <c r="F261" s="67">
        <v>514354653</v>
      </c>
      <c r="G261" s="62">
        <v>100.32</v>
      </c>
      <c r="H261" s="10">
        <f t="shared" si="148"/>
        <v>1.0031999999999999</v>
      </c>
      <c r="I261" s="40">
        <v>1931090.99</v>
      </c>
      <c r="J261" s="40">
        <v>142638.68</v>
      </c>
      <c r="K261" s="40">
        <v>0</v>
      </c>
      <c r="L261" s="40">
        <v>156724.05</v>
      </c>
      <c r="M261" s="48">
        <f t="shared" si="137"/>
        <v>2230453.7199999997</v>
      </c>
      <c r="N261" s="40">
        <v>6047855</v>
      </c>
      <c r="O261" s="40">
        <v>2666575.91</v>
      </c>
      <c r="P261" s="40">
        <v>0</v>
      </c>
      <c r="Q261" s="4">
        <f t="shared" si="136"/>
        <v>8714430.91</v>
      </c>
      <c r="R261" s="40">
        <v>1306244.96</v>
      </c>
      <c r="S261" s="40">
        <v>257177</v>
      </c>
      <c r="T261" s="4">
        <f t="shared" si="135"/>
        <v>1563421.96</v>
      </c>
      <c r="U261" s="4">
        <f t="shared" si="138"/>
        <v>12508306.59</v>
      </c>
      <c r="V261" s="5">
        <f t="shared" si="139"/>
        <v>0.30395796963850935</v>
      </c>
      <c r="W261" s="5">
        <f t="shared" si="140"/>
        <v>1.694245567561727</v>
      </c>
      <c r="X261" s="5">
        <f t="shared" si="141"/>
        <v>0.4336412059248932</v>
      </c>
      <c r="Y261" s="51"/>
      <c r="Z261" s="12">
        <f t="shared" si="142"/>
        <v>2.4318447431251293</v>
      </c>
      <c r="AA261" s="14">
        <v>319565.5721056195</v>
      </c>
      <c r="AB261" s="18">
        <f t="shared" si="134"/>
        <v>7771.338566088251</v>
      </c>
      <c r="AC261" s="19">
        <v>288.5046459768</v>
      </c>
      <c r="AD261" s="18">
        <f t="shared" si="149"/>
        <v>7482.833920111451</v>
      </c>
      <c r="AE261" s="21"/>
      <c r="AF261" s="2">
        <f t="shared" si="133"/>
        <v>512713968.3014355</v>
      </c>
      <c r="AG261" s="5">
        <f t="shared" si="143"/>
        <v>0.4350288577838528</v>
      </c>
      <c r="AH261" s="5">
        <f t="shared" si="144"/>
        <v>1.6996671533779242</v>
      </c>
      <c r="AI261" s="5">
        <f t="shared" si="145"/>
        <v>0.2547706988220829</v>
      </c>
      <c r="AJ261" s="5">
        <f t="shared" si="146"/>
        <v>2.4396266463031293</v>
      </c>
      <c r="AL261" s="14">
        <v>6145.4912368166815</v>
      </c>
      <c r="AM261" s="13">
        <f t="shared" si="147"/>
        <v>1625.8473292715698</v>
      </c>
      <c r="AN261" s="29">
        <f t="shared" si="150"/>
        <v>0.2645593763979959</v>
      </c>
      <c r="AO261" s="71"/>
      <c r="AP261" s="93">
        <v>2256301.79</v>
      </c>
      <c r="AQ261" s="93">
        <v>2448324.82</v>
      </c>
      <c r="AR261" s="16">
        <f t="shared" si="151"/>
        <v>192023.0299999998</v>
      </c>
      <c r="AS261" s="73">
        <f t="shared" si="152"/>
        <v>0.08510520660447635</v>
      </c>
    </row>
    <row r="262" spans="1:45" ht="12.75">
      <c r="A262" s="1" t="s">
        <v>527</v>
      </c>
      <c r="B262" s="1" t="s">
        <v>528</v>
      </c>
      <c r="C262" s="2" t="s">
        <v>524</v>
      </c>
      <c r="D262" s="1"/>
      <c r="F262" s="67">
        <v>58639883</v>
      </c>
      <c r="G262" s="62">
        <v>74.89</v>
      </c>
      <c r="H262" s="10">
        <f t="shared" si="148"/>
        <v>0.7489</v>
      </c>
      <c r="I262" s="40">
        <v>289095.86</v>
      </c>
      <c r="J262" s="40">
        <v>21353.89</v>
      </c>
      <c r="K262" s="40">
        <v>0</v>
      </c>
      <c r="L262" s="40">
        <v>23462.52</v>
      </c>
      <c r="M262" s="48">
        <f t="shared" si="137"/>
        <v>333912.27</v>
      </c>
      <c r="N262" s="40">
        <v>1297273</v>
      </c>
      <c r="O262" s="40">
        <v>0</v>
      </c>
      <c r="P262" s="40">
        <v>0</v>
      </c>
      <c r="Q262" s="4">
        <f t="shared" si="136"/>
        <v>1297273</v>
      </c>
      <c r="R262" s="40">
        <v>220000</v>
      </c>
      <c r="S262" s="40">
        <v>0</v>
      </c>
      <c r="T262" s="4">
        <f t="shared" si="135"/>
        <v>220000</v>
      </c>
      <c r="U262" s="4">
        <f t="shared" si="138"/>
        <v>1851185.27</v>
      </c>
      <c r="V262" s="5">
        <f t="shared" si="139"/>
        <v>0.37517128061118404</v>
      </c>
      <c r="W262" s="5">
        <f t="shared" si="140"/>
        <v>2.2122707850559657</v>
      </c>
      <c r="X262" s="5">
        <f t="shared" si="141"/>
        <v>0.5694286088531249</v>
      </c>
      <c r="Y262" s="51"/>
      <c r="Z262" s="12">
        <f t="shared" si="142"/>
        <v>3.156870674520275</v>
      </c>
      <c r="AA262" s="14">
        <v>143267.0807453416</v>
      </c>
      <c r="AB262" s="18">
        <f t="shared" si="134"/>
        <v>4522.756458290973</v>
      </c>
      <c r="AC262" s="19">
        <v>280.67825853247507</v>
      </c>
      <c r="AD262" s="18">
        <f t="shared" si="149"/>
        <v>4242.078199758497</v>
      </c>
      <c r="AE262" s="21"/>
      <c r="AF262" s="2">
        <f t="shared" si="133"/>
        <v>78301352.65055415</v>
      </c>
      <c r="AG262" s="5">
        <f t="shared" si="143"/>
        <v>0.4264450851701051</v>
      </c>
      <c r="AH262" s="5">
        <f t="shared" si="144"/>
        <v>1.6567695909284128</v>
      </c>
      <c r="AI262" s="5">
        <f t="shared" si="145"/>
        <v>0.2809657720497157</v>
      </c>
      <c r="AJ262" s="5">
        <f t="shared" si="146"/>
        <v>2.364180448148234</v>
      </c>
      <c r="AL262" s="14">
        <v>3827.8503179506715</v>
      </c>
      <c r="AM262" s="13">
        <f t="shared" si="147"/>
        <v>694.9061403403011</v>
      </c>
      <c r="AN262" s="29">
        <f t="shared" si="150"/>
        <v>0.1815395280953241</v>
      </c>
      <c r="AO262" s="71"/>
      <c r="AP262" s="93">
        <v>539225</v>
      </c>
      <c r="AQ262" s="93">
        <v>621079</v>
      </c>
      <c r="AR262" s="16">
        <f t="shared" si="151"/>
        <v>81854</v>
      </c>
      <c r="AS262" s="73">
        <f t="shared" si="152"/>
        <v>0.15179934164773518</v>
      </c>
    </row>
    <row r="263" spans="1:45" ht="12.75">
      <c r="A263" s="1" t="s">
        <v>529</v>
      </c>
      <c r="B263" s="1" t="s">
        <v>530</v>
      </c>
      <c r="C263" s="2" t="s">
        <v>524</v>
      </c>
      <c r="D263" s="1"/>
      <c r="F263" s="67">
        <v>89045072</v>
      </c>
      <c r="G263" s="62">
        <v>75.21</v>
      </c>
      <c r="H263" s="10">
        <f t="shared" si="148"/>
        <v>0.7521</v>
      </c>
      <c r="I263" s="40">
        <v>455639.68</v>
      </c>
      <c r="J263" s="40">
        <v>33654.98</v>
      </c>
      <c r="K263" s="40">
        <v>0</v>
      </c>
      <c r="L263" s="40">
        <v>36979.73</v>
      </c>
      <c r="M263" s="48">
        <f t="shared" si="137"/>
        <v>526274.39</v>
      </c>
      <c r="N263" s="40">
        <v>1588519</v>
      </c>
      <c r="O263" s="40">
        <v>668935.57</v>
      </c>
      <c r="P263" s="40">
        <v>0</v>
      </c>
      <c r="Q263" s="4">
        <f t="shared" si="136"/>
        <v>2257454.57</v>
      </c>
      <c r="R263" s="40">
        <v>514046</v>
      </c>
      <c r="S263" s="40">
        <v>17809</v>
      </c>
      <c r="T263" s="4">
        <f t="shared" si="135"/>
        <v>531855</v>
      </c>
      <c r="U263" s="4">
        <f t="shared" si="138"/>
        <v>3315583.96</v>
      </c>
      <c r="V263" s="5">
        <f t="shared" si="139"/>
        <v>0.5972874051918337</v>
      </c>
      <c r="W263" s="5">
        <f t="shared" si="140"/>
        <v>2.5351819244977416</v>
      </c>
      <c r="X263" s="5">
        <f t="shared" si="141"/>
        <v>0.5910202307433701</v>
      </c>
      <c r="Y263" s="51"/>
      <c r="Z263" s="12">
        <f t="shared" si="142"/>
        <v>3.7234895604329457</v>
      </c>
      <c r="AA263" s="14">
        <v>191580.59701492538</v>
      </c>
      <c r="AB263" s="18">
        <f t="shared" si="134"/>
        <v>7133.483529665858</v>
      </c>
      <c r="AC263" s="19">
        <v>307.60301958300005</v>
      </c>
      <c r="AD263" s="18">
        <f t="shared" si="149"/>
        <v>6825.880510082859</v>
      </c>
      <c r="AE263" s="21"/>
      <c r="AF263" s="2">
        <f aca="true" t="shared" si="153" ref="AF263:AF290">F263/H263</f>
        <v>118395255.95000665</v>
      </c>
      <c r="AG263" s="5">
        <f t="shared" si="143"/>
        <v>0.44450631554208864</v>
      </c>
      <c r="AH263" s="5">
        <f t="shared" si="144"/>
        <v>1.9067103254147517</v>
      </c>
      <c r="AI263" s="5">
        <f t="shared" si="145"/>
        <v>0.43417786960742755</v>
      </c>
      <c r="AJ263" s="5">
        <f t="shared" si="146"/>
        <v>2.8004364984016186</v>
      </c>
      <c r="AL263" s="14">
        <v>6366.712369059372</v>
      </c>
      <c r="AM263" s="13">
        <f t="shared" si="147"/>
        <v>766.7711606064868</v>
      </c>
      <c r="AN263" s="29">
        <f t="shared" si="150"/>
        <v>0.12043439630362487</v>
      </c>
      <c r="AO263" s="71"/>
      <c r="AP263" s="93">
        <v>815300</v>
      </c>
      <c r="AQ263" s="93">
        <v>821332</v>
      </c>
      <c r="AR263" s="16">
        <f t="shared" si="151"/>
        <v>6032</v>
      </c>
      <c r="AS263" s="73">
        <f t="shared" si="152"/>
        <v>0.007398503618300013</v>
      </c>
    </row>
    <row r="264" spans="1:45" ht="12.75">
      <c r="A264" s="1" t="s">
        <v>531</v>
      </c>
      <c r="B264" s="1" t="s">
        <v>532</v>
      </c>
      <c r="C264" s="2" t="s">
        <v>524</v>
      </c>
      <c r="D264" s="1"/>
      <c r="E264" s="65" t="s">
        <v>1192</v>
      </c>
      <c r="F264" s="67">
        <v>316545530</v>
      </c>
      <c r="G264" s="62">
        <v>100.65</v>
      </c>
      <c r="H264" s="10">
        <f t="shared" si="148"/>
        <v>1.0065</v>
      </c>
      <c r="I264" s="40">
        <v>1251564.09</v>
      </c>
      <c r="J264" s="40">
        <v>92444.77</v>
      </c>
      <c r="K264" s="40">
        <v>0</v>
      </c>
      <c r="L264" s="40">
        <v>101576.54</v>
      </c>
      <c r="M264" s="48">
        <f t="shared" si="137"/>
        <v>1445585.4000000001</v>
      </c>
      <c r="N264" s="40">
        <v>3334335.5</v>
      </c>
      <c r="O264" s="40">
        <v>1634429.56</v>
      </c>
      <c r="P264" s="40">
        <v>0</v>
      </c>
      <c r="Q264" s="4">
        <f t="shared" si="136"/>
        <v>4968765.0600000005</v>
      </c>
      <c r="R264" s="40">
        <v>1709500</v>
      </c>
      <c r="S264" s="40">
        <v>0</v>
      </c>
      <c r="T264" s="4">
        <f t="shared" si="135"/>
        <v>1709500</v>
      </c>
      <c r="U264" s="4">
        <f t="shared" si="138"/>
        <v>8123850.460000001</v>
      </c>
      <c r="V264" s="5">
        <f t="shared" si="139"/>
        <v>0.5400486937850615</v>
      </c>
      <c r="W264" s="5">
        <f t="shared" si="140"/>
        <v>1.5696841651815463</v>
      </c>
      <c r="X264" s="5">
        <f t="shared" si="141"/>
        <v>0.45667534777698493</v>
      </c>
      <c r="Y264" s="51"/>
      <c r="Z264" s="12">
        <f t="shared" si="142"/>
        <v>2.5664082067435925</v>
      </c>
      <c r="AA264" s="14">
        <v>271413.8856476079</v>
      </c>
      <c r="AB264" s="18">
        <f t="shared" si="134"/>
        <v>6965.588235501879</v>
      </c>
      <c r="AC264" s="19">
        <v>274.06155999937505</v>
      </c>
      <c r="AD264" s="18">
        <f t="shared" si="149"/>
        <v>6691.526675502504</v>
      </c>
      <c r="AE264" s="21"/>
      <c r="AF264" s="2">
        <f t="shared" si="153"/>
        <v>314501271.7337308</v>
      </c>
      <c r="AG264" s="5">
        <f t="shared" si="143"/>
        <v>0.45964373753753524</v>
      </c>
      <c r="AH264" s="5">
        <f t="shared" si="144"/>
        <v>1.5798871122552258</v>
      </c>
      <c r="AI264" s="5">
        <f t="shared" si="145"/>
        <v>0.5435590102946644</v>
      </c>
      <c r="AJ264" s="5">
        <f t="shared" si="146"/>
        <v>2.5830898600874255</v>
      </c>
      <c r="AL264" s="14">
        <v>6491.052758016921</v>
      </c>
      <c r="AM264" s="13">
        <f t="shared" si="147"/>
        <v>474.5354774849584</v>
      </c>
      <c r="AN264" s="29">
        <f t="shared" si="150"/>
        <v>0.07310608851528323</v>
      </c>
      <c r="AO264" s="71"/>
      <c r="AP264" s="93">
        <v>3227504.33</v>
      </c>
      <c r="AQ264" s="93">
        <v>3394067.83</v>
      </c>
      <c r="AR264" s="16">
        <f t="shared" si="151"/>
        <v>166563.5</v>
      </c>
      <c r="AS264" s="73">
        <f t="shared" si="152"/>
        <v>0.051607521778289915</v>
      </c>
    </row>
    <row r="265" spans="1:45" ht="12.75">
      <c r="A265" s="1" t="s">
        <v>533</v>
      </c>
      <c r="B265" s="1" t="s">
        <v>534</v>
      </c>
      <c r="C265" s="2" t="s">
        <v>524</v>
      </c>
      <c r="D265" s="1"/>
      <c r="E265" s="65" t="s">
        <v>1192</v>
      </c>
      <c r="F265" s="67">
        <v>1936010344</v>
      </c>
      <c r="G265" s="62">
        <v>99.38</v>
      </c>
      <c r="H265" s="10">
        <f t="shared" si="148"/>
        <v>0.9937999999999999</v>
      </c>
      <c r="I265" s="40">
        <v>7723236</v>
      </c>
      <c r="J265" s="40">
        <v>570432.06</v>
      </c>
      <c r="K265" s="40">
        <v>0</v>
      </c>
      <c r="L265" s="40">
        <v>626843.4</v>
      </c>
      <c r="M265" s="48">
        <f t="shared" si="137"/>
        <v>8920511.46</v>
      </c>
      <c r="N265" s="40">
        <v>17513795</v>
      </c>
      <c r="O265" s="40">
        <v>10303926.45</v>
      </c>
      <c r="P265" s="40">
        <v>0</v>
      </c>
      <c r="Q265" s="4">
        <f t="shared" si="136"/>
        <v>27817721.45</v>
      </c>
      <c r="R265" s="40">
        <v>3360303.12</v>
      </c>
      <c r="S265" s="40">
        <v>968140.42</v>
      </c>
      <c r="T265" s="4">
        <f t="shared" si="135"/>
        <v>4328443.54</v>
      </c>
      <c r="U265" s="4">
        <f t="shared" si="138"/>
        <v>41066676.449999996</v>
      </c>
      <c r="V265" s="5">
        <f t="shared" si="139"/>
        <v>0.22357543457422768</v>
      </c>
      <c r="W265" s="5">
        <f t="shared" si="140"/>
        <v>1.4368581002788279</v>
      </c>
      <c r="X265" s="5">
        <f t="shared" si="141"/>
        <v>0.46076775817061444</v>
      </c>
      <c r="Y265" s="51"/>
      <c r="Z265" s="12">
        <f t="shared" si="142"/>
        <v>2.1212012930236694</v>
      </c>
      <c r="AA265" s="14">
        <v>347722.22222222225</v>
      </c>
      <c r="AB265" s="18">
        <f aca="true" t="shared" si="154" ref="AB265:AB296">(AA265/100)*Z265</f>
        <v>7375.888273908416</v>
      </c>
      <c r="AC265" s="19">
        <v>283.77370240065</v>
      </c>
      <c r="AD265" s="18">
        <f t="shared" si="149"/>
        <v>7092.1145715077655</v>
      </c>
      <c r="AE265" s="21"/>
      <c r="AF265" s="2">
        <f t="shared" si="153"/>
        <v>1948088492.6544578</v>
      </c>
      <c r="AG265" s="5">
        <f t="shared" si="143"/>
        <v>0.4579109980699566</v>
      </c>
      <c r="AH265" s="5">
        <f t="shared" si="144"/>
        <v>1.427949580057099</v>
      </c>
      <c r="AI265" s="5">
        <f t="shared" si="145"/>
        <v>0.17249232427944095</v>
      </c>
      <c r="AJ265" s="5">
        <f t="shared" si="146"/>
        <v>2.108049845006923</v>
      </c>
      <c r="AL265" s="14">
        <v>6768.605948716625</v>
      </c>
      <c r="AM265" s="13">
        <f t="shared" si="147"/>
        <v>607.2823251917907</v>
      </c>
      <c r="AN265" s="29">
        <f t="shared" si="150"/>
        <v>0.08972044314485994</v>
      </c>
      <c r="AO265" s="71"/>
      <c r="AP265" s="93">
        <v>9871922.98</v>
      </c>
      <c r="AQ265" s="93">
        <v>9839171.559999999</v>
      </c>
      <c r="AR265" s="16">
        <f t="shared" si="151"/>
        <v>-32751.420000001788</v>
      </c>
      <c r="AS265" s="73">
        <f t="shared" si="152"/>
        <v>-0.00331763325811541</v>
      </c>
    </row>
    <row r="266" spans="1:45" ht="12.75">
      <c r="A266" s="1" t="s">
        <v>535</v>
      </c>
      <c r="B266" s="1" t="s">
        <v>536</v>
      </c>
      <c r="C266" s="2" t="s">
        <v>524</v>
      </c>
      <c r="D266" s="1"/>
      <c r="E266" s="65" t="s">
        <v>1192</v>
      </c>
      <c r="F266" s="67">
        <v>722512441</v>
      </c>
      <c r="G266" s="62">
        <v>98.66</v>
      </c>
      <c r="H266" s="10">
        <f t="shared" si="148"/>
        <v>0.9865999999999999</v>
      </c>
      <c r="I266" s="40">
        <v>2560872.29</v>
      </c>
      <c r="J266" s="40">
        <v>189156.74</v>
      </c>
      <c r="K266" s="40">
        <v>0</v>
      </c>
      <c r="L266" s="40">
        <v>207835.78</v>
      </c>
      <c r="M266" s="48">
        <f t="shared" si="137"/>
        <v>2957864.81</v>
      </c>
      <c r="N266" s="40">
        <v>5322089.7</v>
      </c>
      <c r="O266" s="40">
        <v>3965617.63</v>
      </c>
      <c r="P266" s="40">
        <v>0</v>
      </c>
      <c r="Q266" s="4">
        <f t="shared" si="136"/>
        <v>9287707.33</v>
      </c>
      <c r="R266" s="40">
        <v>1174513.66</v>
      </c>
      <c r="S266" s="40">
        <v>289004.96</v>
      </c>
      <c r="T266" s="4">
        <f t="shared" si="135"/>
        <v>1463518.6199999999</v>
      </c>
      <c r="U266" s="4">
        <f t="shared" si="138"/>
        <v>13709090.76</v>
      </c>
      <c r="V266" s="5">
        <f t="shared" si="139"/>
        <v>0.20255964284495967</v>
      </c>
      <c r="W266" s="5">
        <f t="shared" si="140"/>
        <v>1.285473689165167</v>
      </c>
      <c r="X266" s="5">
        <f t="shared" si="141"/>
        <v>0.4093860039151907</v>
      </c>
      <c r="Y266" s="51"/>
      <c r="Z266" s="12">
        <f t="shared" si="142"/>
        <v>1.8974193359253173</v>
      </c>
      <c r="AA266" s="14">
        <v>348492.3868312757</v>
      </c>
      <c r="AB266" s="18">
        <f t="shared" si="154"/>
        <v>6612.361931964279</v>
      </c>
      <c r="AC266" s="19">
        <v>257.53273236495005</v>
      </c>
      <c r="AD266" s="18">
        <f t="shared" si="149"/>
        <v>6354.8291995993295</v>
      </c>
      <c r="AE266" s="21"/>
      <c r="AF266" s="2">
        <f t="shared" si="153"/>
        <v>732325604.0948713</v>
      </c>
      <c r="AG266" s="5">
        <f t="shared" si="143"/>
        <v>0.4039002314627272</v>
      </c>
      <c r="AH266" s="5">
        <f t="shared" si="144"/>
        <v>1.2682483417303536</v>
      </c>
      <c r="AI266" s="5">
        <f t="shared" si="145"/>
        <v>0.16038134587027822</v>
      </c>
      <c r="AJ266" s="5">
        <f t="shared" si="146"/>
        <v>1.8719939168239181</v>
      </c>
      <c r="AL266" s="14">
        <v>4349.704429618555</v>
      </c>
      <c r="AM266" s="13">
        <f t="shared" si="147"/>
        <v>2262.6575023457244</v>
      </c>
      <c r="AN266" s="29">
        <f t="shared" si="150"/>
        <v>0.520186495187708</v>
      </c>
      <c r="AO266" s="71"/>
      <c r="AP266" s="93">
        <v>2718088.35</v>
      </c>
      <c r="AQ266" s="93">
        <v>2723934.91</v>
      </c>
      <c r="AR266" s="16">
        <f t="shared" si="151"/>
        <v>5846.560000000056</v>
      </c>
      <c r="AS266" s="73">
        <f t="shared" si="152"/>
        <v>0.0021509823255009557</v>
      </c>
    </row>
    <row r="267" spans="1:45" ht="12.75">
      <c r="A267" s="1" t="s">
        <v>537</v>
      </c>
      <c r="B267" s="1" t="s">
        <v>538</v>
      </c>
      <c r="C267" s="2" t="s">
        <v>524</v>
      </c>
      <c r="D267" s="1"/>
      <c r="F267" s="67">
        <v>395405187</v>
      </c>
      <c r="G267" s="62">
        <v>67.77</v>
      </c>
      <c r="H267" s="10">
        <f t="shared" si="148"/>
        <v>0.6777</v>
      </c>
      <c r="I267" s="40">
        <v>2109895.27</v>
      </c>
      <c r="J267" s="40">
        <v>155829.91</v>
      </c>
      <c r="K267" s="40">
        <v>0</v>
      </c>
      <c r="L267" s="40">
        <v>171234.59</v>
      </c>
      <c r="M267" s="48">
        <f t="shared" si="137"/>
        <v>2436959.77</v>
      </c>
      <c r="N267" s="40">
        <v>4719751</v>
      </c>
      <c r="O267" s="40">
        <v>3018860.25</v>
      </c>
      <c r="P267" s="40">
        <v>0</v>
      </c>
      <c r="Q267" s="4">
        <f t="shared" si="136"/>
        <v>7738611.25</v>
      </c>
      <c r="R267" s="40">
        <v>1006455</v>
      </c>
      <c r="S267" s="40">
        <v>158200</v>
      </c>
      <c r="T267" s="4">
        <f t="shared" si="135"/>
        <v>1164655</v>
      </c>
      <c r="U267" s="4">
        <f t="shared" si="138"/>
        <v>11340226.02</v>
      </c>
      <c r="V267" s="5">
        <f t="shared" si="139"/>
        <v>0.29454722352946777</v>
      </c>
      <c r="W267" s="5">
        <f t="shared" si="140"/>
        <v>1.9571344798772201</v>
      </c>
      <c r="X267" s="5">
        <f t="shared" si="141"/>
        <v>0.6163196260751127</v>
      </c>
      <c r="Y267" s="51"/>
      <c r="Z267" s="12">
        <f t="shared" si="142"/>
        <v>2.8680013294818005</v>
      </c>
      <c r="AA267" s="14">
        <v>208592.47717589774</v>
      </c>
      <c r="AB267" s="18">
        <f t="shared" si="154"/>
        <v>5982.435018603768</v>
      </c>
      <c r="AC267" s="19">
        <v>290.20637041987504</v>
      </c>
      <c r="AD267" s="18">
        <f t="shared" si="149"/>
        <v>5692.228648183893</v>
      </c>
      <c r="AE267" s="21"/>
      <c r="AF267" s="2">
        <f t="shared" si="153"/>
        <v>583451655.599823</v>
      </c>
      <c r="AG267" s="5">
        <f t="shared" si="143"/>
        <v>0.4176798105911038</v>
      </c>
      <c r="AH267" s="5">
        <f t="shared" si="144"/>
        <v>1.326350037012792</v>
      </c>
      <c r="AI267" s="5">
        <f t="shared" si="145"/>
        <v>0.17250015324154053</v>
      </c>
      <c r="AJ267" s="5">
        <f t="shared" si="146"/>
        <v>1.9436445009898158</v>
      </c>
      <c r="AL267" s="14">
        <v>4672.644385186192</v>
      </c>
      <c r="AM267" s="13">
        <f t="shared" si="147"/>
        <v>1309.790633417576</v>
      </c>
      <c r="AN267" s="29">
        <f t="shared" si="150"/>
        <v>0.2803103607820102</v>
      </c>
      <c r="AO267" s="71"/>
      <c r="AP267" s="93">
        <v>4782695.11</v>
      </c>
      <c r="AQ267" s="93">
        <v>2740395.61</v>
      </c>
      <c r="AR267" s="16">
        <f t="shared" si="151"/>
        <v>-2042299.5000000005</v>
      </c>
      <c r="AS267" s="73">
        <f t="shared" si="152"/>
        <v>-0.4270185435257654</v>
      </c>
    </row>
    <row r="268" spans="1:45" ht="12.75">
      <c r="A268" s="1" t="s">
        <v>539</v>
      </c>
      <c r="B268" s="1" t="s">
        <v>540</v>
      </c>
      <c r="C268" s="2" t="s">
        <v>524</v>
      </c>
      <c r="D268" s="1"/>
      <c r="E268" s="65" t="s">
        <v>1192</v>
      </c>
      <c r="F268" s="67">
        <v>364698898</v>
      </c>
      <c r="G268" s="62">
        <v>93.64</v>
      </c>
      <c r="H268" s="10">
        <f t="shared" si="148"/>
        <v>0.9364</v>
      </c>
      <c r="I268" s="40">
        <v>1434961.26</v>
      </c>
      <c r="J268" s="40">
        <v>0</v>
      </c>
      <c r="K268" s="40">
        <v>0</v>
      </c>
      <c r="L268" s="40">
        <v>116459.02</v>
      </c>
      <c r="M268" s="48">
        <f t="shared" si="137"/>
        <v>1551420.28</v>
      </c>
      <c r="N268" s="40">
        <v>4183121.17</v>
      </c>
      <c r="O268" s="40">
        <v>2043199.79</v>
      </c>
      <c r="P268" s="40">
        <v>0</v>
      </c>
      <c r="Q268" s="4">
        <f t="shared" si="136"/>
        <v>6226320.96</v>
      </c>
      <c r="R268" s="40">
        <v>2081203.51</v>
      </c>
      <c r="S268" s="40">
        <v>0</v>
      </c>
      <c r="T268" s="4">
        <f t="shared" si="135"/>
        <v>2081203.51</v>
      </c>
      <c r="U268" s="4">
        <f t="shared" si="138"/>
        <v>9858944.75</v>
      </c>
      <c r="V268" s="5">
        <f t="shared" si="139"/>
        <v>0.5706635038968503</v>
      </c>
      <c r="W268" s="5">
        <f t="shared" si="140"/>
        <v>1.7072497323531808</v>
      </c>
      <c r="X268" s="5">
        <f t="shared" si="141"/>
        <v>0.4253975782509768</v>
      </c>
      <c r="Y268" s="51"/>
      <c r="Z268" s="12">
        <f t="shared" si="142"/>
        <v>2.703310814501008</v>
      </c>
      <c r="AA268" s="14">
        <v>196878.7134502924</v>
      </c>
      <c r="AB268" s="18">
        <f t="shared" si="154"/>
        <v>5322.243552152205</v>
      </c>
      <c r="AC268" s="19">
        <v>333.69459021630007</v>
      </c>
      <c r="AD268" s="18">
        <f t="shared" si="149"/>
        <v>4988.548961935905</v>
      </c>
      <c r="AE268" s="21"/>
      <c r="AF268" s="2">
        <f t="shared" si="153"/>
        <v>389469134.9850491</v>
      </c>
      <c r="AG268" s="5">
        <f t="shared" si="143"/>
        <v>0.3983422922742147</v>
      </c>
      <c r="AH268" s="5">
        <f t="shared" si="144"/>
        <v>1.5986686493755187</v>
      </c>
      <c r="AI268" s="5">
        <f t="shared" si="145"/>
        <v>0.5343693050490106</v>
      </c>
      <c r="AJ268" s="5">
        <f t="shared" si="146"/>
        <v>2.5313802466987436</v>
      </c>
      <c r="AL268" s="14">
        <v>4883.519425571843</v>
      </c>
      <c r="AM268" s="13">
        <f t="shared" si="147"/>
        <v>438.72412658036137</v>
      </c>
      <c r="AN268" s="29">
        <f t="shared" si="150"/>
        <v>0.08983769456983132</v>
      </c>
      <c r="AO268" s="71"/>
      <c r="AP268" s="93">
        <v>3896125</v>
      </c>
      <c r="AQ268" s="93">
        <v>3977585.66</v>
      </c>
      <c r="AR268" s="16">
        <f t="shared" si="151"/>
        <v>81460.66000000015</v>
      </c>
      <c r="AS268" s="73">
        <f t="shared" si="152"/>
        <v>0.020908122814334795</v>
      </c>
    </row>
    <row r="269" spans="1:45" ht="12.75">
      <c r="A269" s="1" t="s">
        <v>541</v>
      </c>
      <c r="B269" s="1" t="s">
        <v>460</v>
      </c>
      <c r="C269" s="2" t="s">
        <v>524</v>
      </c>
      <c r="D269" s="1"/>
      <c r="F269" s="67">
        <v>327123362</v>
      </c>
      <c r="G269" s="62">
        <v>69.69</v>
      </c>
      <c r="H269" s="10">
        <f t="shared" si="148"/>
        <v>0.6969</v>
      </c>
      <c r="I269" s="40">
        <v>1830146.57</v>
      </c>
      <c r="J269" s="40">
        <v>135180.68</v>
      </c>
      <c r="K269" s="40">
        <v>0</v>
      </c>
      <c r="L269" s="40">
        <v>148532.9</v>
      </c>
      <c r="M269" s="48">
        <f t="shared" si="137"/>
        <v>2113860.15</v>
      </c>
      <c r="N269" s="40">
        <v>4036798</v>
      </c>
      <c r="O269" s="40">
        <v>2391495.13</v>
      </c>
      <c r="P269" s="40">
        <v>0</v>
      </c>
      <c r="Q269" s="4">
        <f t="shared" si="136"/>
        <v>6428293.13</v>
      </c>
      <c r="R269" s="40">
        <v>1275781</v>
      </c>
      <c r="S269" s="40">
        <v>163561</v>
      </c>
      <c r="T269" s="4">
        <f t="shared" si="135"/>
        <v>1439342</v>
      </c>
      <c r="U269" s="4">
        <f t="shared" si="138"/>
        <v>9981495.28</v>
      </c>
      <c r="V269" s="5">
        <f t="shared" si="139"/>
        <v>0.4399997576449462</v>
      </c>
      <c r="W269" s="5">
        <f t="shared" si="140"/>
        <v>1.9650975371181223</v>
      </c>
      <c r="X269" s="5">
        <f t="shared" si="141"/>
        <v>0.6461966326941823</v>
      </c>
      <c r="Y269" s="51"/>
      <c r="Z269" s="12">
        <f t="shared" si="142"/>
        <v>3.051293927457251</v>
      </c>
      <c r="AA269" s="14">
        <v>221628.0287539936</v>
      </c>
      <c r="AB269" s="18">
        <f t="shared" si="154"/>
        <v>6762.522582913817</v>
      </c>
      <c r="AC269" s="19">
        <v>264.79604081160005</v>
      </c>
      <c r="AD269" s="18">
        <f t="shared" si="149"/>
        <v>6497.726542102217</v>
      </c>
      <c r="AE269" s="21"/>
      <c r="AF269" s="2">
        <f t="shared" si="153"/>
        <v>469397850.48070025</v>
      </c>
      <c r="AG269" s="5">
        <f t="shared" si="143"/>
        <v>0.4503344333245755</v>
      </c>
      <c r="AH269" s="5">
        <f t="shared" si="144"/>
        <v>1.3694764736176195</v>
      </c>
      <c r="AI269" s="5">
        <f t="shared" si="145"/>
        <v>0.2717909761822514</v>
      </c>
      <c r="AJ269" s="5">
        <f t="shared" si="146"/>
        <v>2.126446738044958</v>
      </c>
      <c r="AL269" s="14">
        <v>5047.514263521738</v>
      </c>
      <c r="AM269" s="13">
        <f t="shared" si="147"/>
        <v>1715.008319392079</v>
      </c>
      <c r="AN269" s="29">
        <f t="shared" si="150"/>
        <v>0.33977285250809536</v>
      </c>
      <c r="AO269" s="71"/>
      <c r="AP269" s="93">
        <v>2690597.8</v>
      </c>
      <c r="AQ269" s="93">
        <v>2740267.56</v>
      </c>
      <c r="AR269" s="16">
        <f t="shared" si="151"/>
        <v>49669.76000000024</v>
      </c>
      <c r="AS269" s="73">
        <f t="shared" si="152"/>
        <v>0.018460492311411333</v>
      </c>
    </row>
    <row r="270" spans="1:45" ht="12.75">
      <c r="A270" s="1" t="s">
        <v>542</v>
      </c>
      <c r="B270" s="1" t="s">
        <v>543</v>
      </c>
      <c r="C270" s="2" t="s">
        <v>524</v>
      </c>
      <c r="D270" s="1"/>
      <c r="F270" s="67">
        <v>83522960</v>
      </c>
      <c r="G270" s="62">
        <v>68.24</v>
      </c>
      <c r="H270" s="10">
        <f t="shared" si="148"/>
        <v>0.6823999999999999</v>
      </c>
      <c r="I270" s="40">
        <v>469070.18</v>
      </c>
      <c r="J270" s="40">
        <v>34646.14</v>
      </c>
      <c r="K270" s="40">
        <v>0</v>
      </c>
      <c r="L270" s="40">
        <v>38068.67</v>
      </c>
      <c r="M270" s="48">
        <f t="shared" si="137"/>
        <v>541784.99</v>
      </c>
      <c r="N270" s="40">
        <v>1318813</v>
      </c>
      <c r="O270" s="40">
        <v>557918.56</v>
      </c>
      <c r="P270" s="40">
        <v>0</v>
      </c>
      <c r="Q270" s="4">
        <f t="shared" si="136"/>
        <v>1876731.56</v>
      </c>
      <c r="R270" s="40">
        <v>532169.72</v>
      </c>
      <c r="S270" s="40">
        <v>0</v>
      </c>
      <c r="T270" s="4">
        <f t="shared" si="135"/>
        <v>532169.72</v>
      </c>
      <c r="U270" s="4">
        <f t="shared" si="138"/>
        <v>2950686.2699999996</v>
      </c>
      <c r="V270" s="5">
        <f t="shared" si="139"/>
        <v>0.6371538077673492</v>
      </c>
      <c r="W270" s="5">
        <f t="shared" si="140"/>
        <v>2.246964858525129</v>
      </c>
      <c r="X270" s="5">
        <f t="shared" si="141"/>
        <v>0.6486659356900186</v>
      </c>
      <c r="Y270" s="51"/>
      <c r="Z270" s="12">
        <f t="shared" si="142"/>
        <v>3.532784601982496</v>
      </c>
      <c r="AA270" s="14">
        <v>142134.04761904763</v>
      </c>
      <c r="AB270" s="18">
        <f t="shared" si="154"/>
        <v>5021.289748460184</v>
      </c>
      <c r="AC270" s="19">
        <v>294.35162258880007</v>
      </c>
      <c r="AD270" s="18">
        <f t="shared" si="149"/>
        <v>4726.938125871384</v>
      </c>
      <c r="AE270" s="21"/>
      <c r="AF270" s="2">
        <f t="shared" si="153"/>
        <v>122395896.83470108</v>
      </c>
      <c r="AG270" s="5">
        <f t="shared" si="143"/>
        <v>0.44264963451486866</v>
      </c>
      <c r="AH270" s="5">
        <f t="shared" si="144"/>
        <v>1.5333288194575478</v>
      </c>
      <c r="AI270" s="5">
        <f t="shared" si="145"/>
        <v>0.43479375842043905</v>
      </c>
      <c r="AJ270" s="5">
        <f t="shared" si="146"/>
        <v>2.410772212392855</v>
      </c>
      <c r="AL270" s="14">
        <v>4742.934161783773</v>
      </c>
      <c r="AM270" s="13">
        <f t="shared" si="147"/>
        <v>278.3555866764109</v>
      </c>
      <c r="AN270" s="29">
        <f t="shared" si="150"/>
        <v>0.05868847788764666</v>
      </c>
      <c r="AO270" s="71"/>
      <c r="AP270" s="93">
        <v>1105325.34</v>
      </c>
      <c r="AQ270" s="93">
        <v>1099820.23</v>
      </c>
      <c r="AR270" s="16">
        <f t="shared" si="151"/>
        <v>-5505.110000000102</v>
      </c>
      <c r="AS270" s="73">
        <f t="shared" si="152"/>
        <v>-0.004980533604703301</v>
      </c>
    </row>
    <row r="271" spans="1:45" ht="12.75">
      <c r="A271" s="1" t="s">
        <v>544</v>
      </c>
      <c r="B271" s="1" t="s">
        <v>545</v>
      </c>
      <c r="C271" s="2" t="s">
        <v>524</v>
      </c>
      <c r="D271" s="1"/>
      <c r="E271" s="1" t="s">
        <v>1192</v>
      </c>
      <c r="F271" s="67">
        <v>140053867</v>
      </c>
      <c r="G271" s="62">
        <v>101.06</v>
      </c>
      <c r="H271" s="10">
        <f t="shared" si="148"/>
        <v>1.0106</v>
      </c>
      <c r="I271" s="40">
        <v>537066.76</v>
      </c>
      <c r="J271" s="40">
        <v>39669</v>
      </c>
      <c r="K271" s="40">
        <v>0</v>
      </c>
      <c r="L271" s="40">
        <v>43588</v>
      </c>
      <c r="M271" s="48">
        <f t="shared" si="137"/>
        <v>620323.76</v>
      </c>
      <c r="N271" s="40">
        <v>1566785</v>
      </c>
      <c r="O271" s="40">
        <v>625025.3</v>
      </c>
      <c r="P271" s="40">
        <v>0</v>
      </c>
      <c r="Q271" s="4">
        <f t="shared" si="136"/>
        <v>2191810.3</v>
      </c>
      <c r="R271" s="40">
        <v>540446</v>
      </c>
      <c r="S271" s="40">
        <v>13999</v>
      </c>
      <c r="T271" s="4">
        <f t="shared" si="135"/>
        <v>554445</v>
      </c>
      <c r="U271" s="4">
        <f t="shared" si="138"/>
        <v>3366579.0599999996</v>
      </c>
      <c r="V271" s="5">
        <f t="shared" si="139"/>
        <v>0.395879822440033</v>
      </c>
      <c r="W271" s="5">
        <f t="shared" si="140"/>
        <v>1.5649766385957768</v>
      </c>
      <c r="X271" s="5">
        <f t="shared" si="141"/>
        <v>0.4429179809794184</v>
      </c>
      <c r="Y271" s="51"/>
      <c r="Z271" s="12">
        <f t="shared" si="142"/>
        <v>2.4037744420152283</v>
      </c>
      <c r="AA271" s="14">
        <v>181325.27624309392</v>
      </c>
      <c r="AB271" s="18">
        <f t="shared" si="154"/>
        <v>4358.650647245002</v>
      </c>
      <c r="AC271" s="19">
        <v>356.9410472301</v>
      </c>
      <c r="AD271" s="18">
        <f t="shared" si="149"/>
        <v>4001.7096000149018</v>
      </c>
      <c r="AE271" s="21"/>
      <c r="AF271" s="2">
        <f t="shared" si="153"/>
        <v>138584867.4055017</v>
      </c>
      <c r="AG271" s="5">
        <f t="shared" si="143"/>
        <v>0.44761291157780025</v>
      </c>
      <c r="AH271" s="5">
        <f t="shared" si="144"/>
        <v>1.5815653909648917</v>
      </c>
      <c r="AI271" s="5">
        <f t="shared" si="145"/>
        <v>0.38997475706972085</v>
      </c>
      <c r="AJ271" s="5">
        <f t="shared" si="146"/>
        <v>2.429254451100589</v>
      </c>
      <c r="AL271" s="14">
        <v>3949.368479959737</v>
      </c>
      <c r="AM271" s="13">
        <f t="shared" si="147"/>
        <v>409.2821672852647</v>
      </c>
      <c r="AN271" s="29">
        <f t="shared" si="150"/>
        <v>0.1036323071301357</v>
      </c>
      <c r="AO271" s="71"/>
      <c r="AP271" s="93">
        <v>1038157.92</v>
      </c>
      <c r="AQ271" s="93">
        <v>1154272.53</v>
      </c>
      <c r="AR271" s="16">
        <f t="shared" si="151"/>
        <v>116114.60999999999</v>
      </c>
      <c r="AS271" s="73">
        <f t="shared" si="152"/>
        <v>0.11184676990182764</v>
      </c>
    </row>
    <row r="272" spans="1:45" ht="12.75">
      <c r="A272" s="1" t="s">
        <v>546</v>
      </c>
      <c r="B272" s="1" t="s">
        <v>547</v>
      </c>
      <c r="C272" s="2" t="s">
        <v>524</v>
      </c>
      <c r="D272" s="1"/>
      <c r="F272" s="67">
        <v>66400110</v>
      </c>
      <c r="G272" s="62">
        <v>72.54</v>
      </c>
      <c r="H272" s="10">
        <f t="shared" si="148"/>
        <v>0.7254</v>
      </c>
      <c r="I272" s="40">
        <v>304878.7</v>
      </c>
      <c r="J272" s="40">
        <v>22518.96</v>
      </c>
      <c r="K272" s="40">
        <v>0</v>
      </c>
      <c r="L272" s="40">
        <v>24743.5</v>
      </c>
      <c r="M272" s="48">
        <f t="shared" si="137"/>
        <v>352141.16000000003</v>
      </c>
      <c r="N272" s="40">
        <v>1422456</v>
      </c>
      <c r="O272" s="40">
        <v>530460.88</v>
      </c>
      <c r="P272" s="40">
        <v>0</v>
      </c>
      <c r="Q272" s="4">
        <f t="shared" si="136"/>
        <v>1952916.88</v>
      </c>
      <c r="R272" s="40">
        <v>365366.4</v>
      </c>
      <c r="S272" s="40">
        <v>0</v>
      </c>
      <c r="T272" s="4">
        <f t="shared" si="135"/>
        <v>365366.4</v>
      </c>
      <c r="U272" s="4">
        <f t="shared" si="138"/>
        <v>2670424.44</v>
      </c>
      <c r="V272" s="5">
        <f t="shared" si="139"/>
        <v>0.5502496908514158</v>
      </c>
      <c r="W272" s="5">
        <f t="shared" si="140"/>
        <v>2.9411350071558617</v>
      </c>
      <c r="X272" s="5">
        <f t="shared" si="141"/>
        <v>0.5303321937267876</v>
      </c>
      <c r="Y272" s="51"/>
      <c r="Z272" s="12">
        <f t="shared" si="142"/>
        <v>4.021716891734065</v>
      </c>
      <c r="AA272" s="14">
        <v>129254.56570155903</v>
      </c>
      <c r="AB272" s="18">
        <f t="shared" si="154"/>
        <v>5198.252702157104</v>
      </c>
      <c r="AC272" s="19">
        <v>352.7997137955</v>
      </c>
      <c r="AD272" s="18">
        <f t="shared" si="149"/>
        <v>4845.452988361604</v>
      </c>
      <c r="AE272" s="21"/>
      <c r="AF272" s="2">
        <f t="shared" si="153"/>
        <v>91535856.07940446</v>
      </c>
      <c r="AG272" s="5">
        <f t="shared" si="143"/>
        <v>0.3847029733294117</v>
      </c>
      <c r="AH272" s="5">
        <f t="shared" si="144"/>
        <v>2.133499334190862</v>
      </c>
      <c r="AI272" s="5">
        <f t="shared" si="145"/>
        <v>0.399151125743617</v>
      </c>
      <c r="AJ272" s="5">
        <f t="shared" si="146"/>
        <v>2.917353433263891</v>
      </c>
      <c r="AL272" s="14">
        <v>4805.882749927818</v>
      </c>
      <c r="AM272" s="13">
        <f t="shared" si="147"/>
        <v>392.36995222928635</v>
      </c>
      <c r="AN272" s="29">
        <f t="shared" si="150"/>
        <v>0.08164367976625722</v>
      </c>
      <c r="AO272" s="71"/>
      <c r="AP272" s="93">
        <v>990597.57</v>
      </c>
      <c r="AQ272" s="93">
        <v>979724</v>
      </c>
      <c r="AR272" s="16">
        <f t="shared" si="151"/>
        <v>-10873.569999999949</v>
      </c>
      <c r="AS272" s="73">
        <f t="shared" si="152"/>
        <v>-0.010976778390441588</v>
      </c>
    </row>
    <row r="273" spans="1:45" ht="12.75">
      <c r="A273" s="1" t="s">
        <v>548</v>
      </c>
      <c r="B273" s="1" t="s">
        <v>549</v>
      </c>
      <c r="C273" s="2" t="s">
        <v>524</v>
      </c>
      <c r="D273" s="1"/>
      <c r="F273" s="67">
        <v>227782200</v>
      </c>
      <c r="G273" s="62">
        <v>75.62</v>
      </c>
      <c r="H273" s="10">
        <f t="shared" si="148"/>
        <v>0.7562000000000001</v>
      </c>
      <c r="I273" s="40">
        <v>1131262.3</v>
      </c>
      <c r="J273" s="40">
        <v>83559.58</v>
      </c>
      <c r="K273" s="40">
        <v>0</v>
      </c>
      <c r="L273" s="40">
        <v>91811.16</v>
      </c>
      <c r="M273" s="48">
        <f t="shared" si="137"/>
        <v>1306633.04</v>
      </c>
      <c r="N273" s="40">
        <v>4244125</v>
      </c>
      <c r="O273" s="40">
        <v>1677173.92</v>
      </c>
      <c r="P273" s="40">
        <v>0</v>
      </c>
      <c r="Q273" s="4">
        <f t="shared" si="136"/>
        <v>5921298.92</v>
      </c>
      <c r="R273" s="40">
        <v>853089.14</v>
      </c>
      <c r="S273" s="40">
        <v>0</v>
      </c>
      <c r="T273" s="4">
        <f t="shared" si="135"/>
        <v>853089.14</v>
      </c>
      <c r="U273" s="4">
        <f t="shared" si="138"/>
        <v>8081021.1</v>
      </c>
      <c r="V273" s="5">
        <f t="shared" si="139"/>
        <v>0.3745196683498535</v>
      </c>
      <c r="W273" s="5">
        <f t="shared" si="140"/>
        <v>2.5995441786057034</v>
      </c>
      <c r="X273" s="5">
        <f t="shared" si="141"/>
        <v>0.5736326367907589</v>
      </c>
      <c r="Y273" s="51"/>
      <c r="Z273" s="12">
        <f t="shared" si="142"/>
        <v>3.547696483746315</v>
      </c>
      <c r="AA273" s="14">
        <v>154830.30528667162</v>
      </c>
      <c r="AB273" s="18">
        <f t="shared" si="154"/>
        <v>5492.909296428934</v>
      </c>
      <c r="AC273" s="19">
        <v>357.89470591545006</v>
      </c>
      <c r="AD273" s="18">
        <f t="shared" si="149"/>
        <v>5135.014590513484</v>
      </c>
      <c r="AE273" s="21"/>
      <c r="AF273" s="2">
        <f t="shared" si="153"/>
        <v>301219518.64586085</v>
      </c>
      <c r="AG273" s="5">
        <f t="shared" si="143"/>
        <v>0.4337809999411719</v>
      </c>
      <c r="AH273" s="5">
        <f t="shared" si="144"/>
        <v>1.965775307861633</v>
      </c>
      <c r="AI273" s="5">
        <f t="shared" si="145"/>
        <v>0.28321177320615926</v>
      </c>
      <c r="AJ273" s="5">
        <f t="shared" si="146"/>
        <v>2.6827680810089642</v>
      </c>
      <c r="AL273" s="14">
        <v>5092.46874470851</v>
      </c>
      <c r="AM273" s="13">
        <f t="shared" si="147"/>
        <v>400.4405517204241</v>
      </c>
      <c r="AN273" s="29">
        <f t="shared" si="150"/>
        <v>0.07863387519786243</v>
      </c>
      <c r="AO273" s="71"/>
      <c r="AP273" s="93">
        <v>2586337.9</v>
      </c>
      <c r="AQ273" s="93">
        <v>2360616.51</v>
      </c>
      <c r="AR273" s="16">
        <f t="shared" si="151"/>
        <v>-225721.39000000013</v>
      </c>
      <c r="AS273" s="73">
        <f t="shared" si="152"/>
        <v>-0.08727451660511959</v>
      </c>
    </row>
    <row r="274" spans="1:45" ht="12.75">
      <c r="A274" s="1" t="s">
        <v>550</v>
      </c>
      <c r="B274" s="1" t="s">
        <v>551</v>
      </c>
      <c r="C274" s="2" t="s">
        <v>524</v>
      </c>
      <c r="D274" s="1"/>
      <c r="E274" s="1" t="s">
        <v>1192</v>
      </c>
      <c r="F274" s="67">
        <v>609008242</v>
      </c>
      <c r="G274" s="62">
        <v>98.66</v>
      </c>
      <c r="H274" s="10">
        <f t="shared" si="148"/>
        <v>0.9865999999999999</v>
      </c>
      <c r="I274" s="40">
        <v>2265030.43</v>
      </c>
      <c r="J274" s="40">
        <v>167204.32</v>
      </c>
      <c r="K274" s="40">
        <v>0</v>
      </c>
      <c r="L274" s="40">
        <v>183970.31</v>
      </c>
      <c r="M274" s="48">
        <f t="shared" si="137"/>
        <v>2616205.06</v>
      </c>
      <c r="N274" s="40">
        <v>5303305</v>
      </c>
      <c r="O274" s="40">
        <v>2669984.71</v>
      </c>
      <c r="P274" s="40">
        <v>0</v>
      </c>
      <c r="Q274" s="4">
        <f t="shared" si="136"/>
        <v>7973289.71</v>
      </c>
      <c r="R274" s="40">
        <v>0</v>
      </c>
      <c r="S274" s="40">
        <v>0</v>
      </c>
      <c r="T274" s="4">
        <f t="shared" si="135"/>
        <v>0</v>
      </c>
      <c r="U274" s="4">
        <f t="shared" si="138"/>
        <v>10589494.77</v>
      </c>
      <c r="V274" s="5">
        <f t="shared" si="139"/>
        <v>0</v>
      </c>
      <c r="W274" s="5">
        <f t="shared" si="140"/>
        <v>1.309225255115677</v>
      </c>
      <c r="X274" s="5">
        <f t="shared" si="141"/>
        <v>0.4295845079876604</v>
      </c>
      <c r="Y274" s="51"/>
      <c r="Z274" s="12">
        <f t="shared" si="142"/>
        <v>1.7388097631033372</v>
      </c>
      <c r="AA274" s="14">
        <v>265644.27032321255</v>
      </c>
      <c r="AB274" s="18">
        <f t="shared" si="154"/>
        <v>4619.048507504641</v>
      </c>
      <c r="AC274" s="19">
        <v>201.07022071590004</v>
      </c>
      <c r="AD274" s="18">
        <f t="shared" si="149"/>
        <v>4417.978286788741</v>
      </c>
      <c r="AE274" s="21"/>
      <c r="AF274" s="2">
        <f t="shared" si="153"/>
        <v>617279791.2021083</v>
      </c>
      <c r="AG274" s="5">
        <f t="shared" si="143"/>
        <v>0.42382807558062574</v>
      </c>
      <c r="AH274" s="5">
        <f t="shared" si="144"/>
        <v>1.291681636697127</v>
      </c>
      <c r="AI274" s="5">
        <f t="shared" si="145"/>
        <v>0</v>
      </c>
      <c r="AJ274" s="5">
        <f t="shared" si="146"/>
        <v>1.7155097122777525</v>
      </c>
      <c r="AL274" s="14">
        <v>3695.541800218324</v>
      </c>
      <c r="AM274" s="13">
        <f t="shared" si="147"/>
        <v>923.5067072863167</v>
      </c>
      <c r="AN274" s="29">
        <f t="shared" si="150"/>
        <v>0.24989751360186427</v>
      </c>
      <c r="AO274" s="71"/>
      <c r="AP274" s="93">
        <v>5403649.85</v>
      </c>
      <c r="AQ274" s="93">
        <v>5301660.37</v>
      </c>
      <c r="AR274" s="16">
        <f t="shared" si="151"/>
        <v>-101989.47999999952</v>
      </c>
      <c r="AS274" s="73">
        <f t="shared" si="152"/>
        <v>-0.01887418371491993</v>
      </c>
    </row>
    <row r="275" spans="1:45" ht="12.75">
      <c r="A275" s="1" t="s">
        <v>552</v>
      </c>
      <c r="B275" s="1" t="s">
        <v>553</v>
      </c>
      <c r="C275" s="2" t="s">
        <v>524</v>
      </c>
      <c r="D275" s="1"/>
      <c r="F275" s="67">
        <v>320531085</v>
      </c>
      <c r="G275" s="62">
        <v>69.92</v>
      </c>
      <c r="H275" s="10">
        <f t="shared" si="148"/>
        <v>0.6992</v>
      </c>
      <c r="I275" s="40">
        <v>1727206.99</v>
      </c>
      <c r="J275" s="40">
        <v>127600.14</v>
      </c>
      <c r="K275" s="40">
        <v>0</v>
      </c>
      <c r="L275" s="40">
        <v>140322.16</v>
      </c>
      <c r="M275" s="48">
        <f t="shared" si="137"/>
        <v>1995129.2899999998</v>
      </c>
      <c r="N275" s="40">
        <v>3927461</v>
      </c>
      <c r="O275" s="40">
        <v>2051354.14</v>
      </c>
      <c r="P275" s="40">
        <v>0</v>
      </c>
      <c r="Q275" s="4">
        <f t="shared" si="136"/>
        <v>5978815.14</v>
      </c>
      <c r="R275" s="40">
        <v>507691.01</v>
      </c>
      <c r="S275" s="40">
        <v>96100</v>
      </c>
      <c r="T275" s="4">
        <f t="shared" si="135"/>
        <v>603791.01</v>
      </c>
      <c r="U275" s="4">
        <f t="shared" si="138"/>
        <v>8577735.44</v>
      </c>
      <c r="V275" s="5">
        <f t="shared" si="139"/>
        <v>0.18837206070044657</v>
      </c>
      <c r="W275" s="5">
        <f t="shared" si="140"/>
        <v>1.8652840300964881</v>
      </c>
      <c r="X275" s="5">
        <f t="shared" si="141"/>
        <v>0.6224448683346889</v>
      </c>
      <c r="Y275" s="51"/>
      <c r="Z275" s="12">
        <f t="shared" si="142"/>
        <v>2.6761009591316234</v>
      </c>
      <c r="AA275" s="14">
        <v>179518.26366559486</v>
      </c>
      <c r="AB275" s="18">
        <f t="shared" si="154"/>
        <v>4804.0899757714205</v>
      </c>
      <c r="AC275" s="37">
        <v>279.4967320086001</v>
      </c>
      <c r="AD275" s="18">
        <f t="shared" si="149"/>
        <v>4524.593243762821</v>
      </c>
      <c r="AE275" s="21"/>
      <c r="AF275" s="2">
        <f t="shared" si="153"/>
        <v>458425464.81693363</v>
      </c>
      <c r="AG275" s="5">
        <f t="shared" si="143"/>
        <v>0.43521345193961447</v>
      </c>
      <c r="AH275" s="5">
        <f t="shared" si="144"/>
        <v>1.3042065938434644</v>
      </c>
      <c r="AI275" s="5">
        <f t="shared" si="145"/>
        <v>0.11074668598585376</v>
      </c>
      <c r="AJ275" s="5">
        <f t="shared" si="146"/>
        <v>1.871129790624831</v>
      </c>
      <c r="AL275" s="14">
        <v>3478.872409693743</v>
      </c>
      <c r="AM275" s="13">
        <f t="shared" si="147"/>
        <v>1325.2175660776775</v>
      </c>
      <c r="AN275" s="29">
        <f t="shared" si="150"/>
        <v>0.3809330754370324</v>
      </c>
      <c r="AO275" s="71"/>
      <c r="AP275" s="93">
        <v>1864279.52</v>
      </c>
      <c r="AQ275" s="93">
        <v>1876938.52</v>
      </c>
      <c r="AR275" s="16">
        <f t="shared" si="151"/>
        <v>12659</v>
      </c>
      <c r="AS275" s="73">
        <f t="shared" si="152"/>
        <v>0.006790290760690221</v>
      </c>
    </row>
    <row r="276" spans="1:45" ht="12.75">
      <c r="A276" s="1" t="s">
        <v>554</v>
      </c>
      <c r="B276" s="1" t="s">
        <v>555</v>
      </c>
      <c r="C276" s="2" t="s">
        <v>524</v>
      </c>
      <c r="D276" s="1"/>
      <c r="E276" s="1" t="s">
        <v>1192</v>
      </c>
      <c r="F276" s="67">
        <v>412565436</v>
      </c>
      <c r="G276" s="62">
        <v>80.73</v>
      </c>
      <c r="H276" s="10">
        <f t="shared" si="148"/>
        <v>0.8073</v>
      </c>
      <c r="I276" s="40">
        <v>1766433.68</v>
      </c>
      <c r="J276" s="40">
        <v>0</v>
      </c>
      <c r="K276" s="40">
        <v>0</v>
      </c>
      <c r="L276" s="40">
        <v>143361.01</v>
      </c>
      <c r="M276" s="48">
        <f t="shared" si="137"/>
        <v>1909794.69</v>
      </c>
      <c r="N276" s="40">
        <v>2168241</v>
      </c>
      <c r="O276" s="40">
        <v>3463500.12</v>
      </c>
      <c r="P276" s="40">
        <v>0</v>
      </c>
      <c r="Q276" s="4">
        <f t="shared" si="136"/>
        <v>5631741.12</v>
      </c>
      <c r="R276" s="40">
        <v>1012583.2</v>
      </c>
      <c r="S276" s="40">
        <v>0</v>
      </c>
      <c r="T276" s="4">
        <f t="shared" si="135"/>
        <v>1012583.2</v>
      </c>
      <c r="U276" s="4">
        <f t="shared" si="138"/>
        <v>8554119.01</v>
      </c>
      <c r="V276" s="5">
        <f t="shared" si="139"/>
        <v>0.2454357810042041</v>
      </c>
      <c r="W276" s="5">
        <f t="shared" si="140"/>
        <v>1.365054032301436</v>
      </c>
      <c r="X276" s="5">
        <f t="shared" si="141"/>
        <v>0.46290709869355123</v>
      </c>
      <c r="Y276" s="51"/>
      <c r="Z276" s="12">
        <f t="shared" si="142"/>
        <v>2.0733969119991915</v>
      </c>
      <c r="AA276" s="14">
        <v>210493.37474120082</v>
      </c>
      <c r="AB276" s="18">
        <f t="shared" si="154"/>
        <v>4364.363131846944</v>
      </c>
      <c r="AC276" s="19">
        <v>274.03960383719993</v>
      </c>
      <c r="AD276" s="18">
        <f t="shared" si="149"/>
        <v>4090.323528009744</v>
      </c>
      <c r="AE276" s="21"/>
      <c r="AF276" s="2">
        <f t="shared" si="153"/>
        <v>511043522.85395765</v>
      </c>
      <c r="AG276" s="5">
        <f t="shared" si="143"/>
        <v>0.3737049007753039</v>
      </c>
      <c r="AH276" s="5">
        <f t="shared" si="144"/>
        <v>1.1020081202769492</v>
      </c>
      <c r="AI276" s="5">
        <f t="shared" si="145"/>
        <v>0.19814030600469398</v>
      </c>
      <c r="AJ276" s="5">
        <f t="shared" si="146"/>
        <v>1.673853327056947</v>
      </c>
      <c r="AL276" s="14">
        <v>4230.9322775540095</v>
      </c>
      <c r="AM276" s="13">
        <f t="shared" si="147"/>
        <v>133.43085429293478</v>
      </c>
      <c r="AN276" s="29">
        <f t="shared" si="150"/>
        <v>0.031536986540960175</v>
      </c>
      <c r="AO276" s="71"/>
      <c r="AP276" s="93">
        <v>2849296.07</v>
      </c>
      <c r="AQ276" s="93">
        <v>3011368.34</v>
      </c>
      <c r="AR276" s="16">
        <f t="shared" si="151"/>
        <v>162072.27000000002</v>
      </c>
      <c r="AS276" s="73">
        <f t="shared" si="152"/>
        <v>0.05688151249231184</v>
      </c>
    </row>
    <row r="277" spans="1:45" ht="12.75">
      <c r="A277" s="1" t="s">
        <v>556</v>
      </c>
      <c r="B277" s="1" t="s">
        <v>557</v>
      </c>
      <c r="C277" s="2" t="s">
        <v>524</v>
      </c>
      <c r="D277" s="1"/>
      <c r="F277" s="67">
        <v>136668284</v>
      </c>
      <c r="G277" s="62">
        <v>75.02</v>
      </c>
      <c r="H277" s="10">
        <f t="shared" si="148"/>
        <v>0.7502</v>
      </c>
      <c r="I277" s="40">
        <v>754321.64</v>
      </c>
      <c r="J277" s="40">
        <v>55716.3</v>
      </c>
      <c r="K277" s="40">
        <v>0</v>
      </c>
      <c r="L277" s="40">
        <v>61219.2</v>
      </c>
      <c r="M277" s="48">
        <f t="shared" si="137"/>
        <v>871257.14</v>
      </c>
      <c r="N277" s="40">
        <v>1816340</v>
      </c>
      <c r="O277" s="40">
        <v>954095.15</v>
      </c>
      <c r="P277" s="40">
        <v>0</v>
      </c>
      <c r="Q277" s="4">
        <f t="shared" si="136"/>
        <v>2770435.15</v>
      </c>
      <c r="R277" s="40">
        <v>477600</v>
      </c>
      <c r="S277" s="40">
        <v>0</v>
      </c>
      <c r="T277" s="4">
        <f t="shared" si="135"/>
        <v>477600</v>
      </c>
      <c r="U277" s="4">
        <f t="shared" si="138"/>
        <v>4119292.29</v>
      </c>
      <c r="V277" s="5">
        <f t="shared" si="139"/>
        <v>0.34945927908189733</v>
      </c>
      <c r="W277" s="5">
        <f t="shared" si="140"/>
        <v>2.027123681453409</v>
      </c>
      <c r="X277" s="5">
        <f t="shared" si="141"/>
        <v>0.6374976801494047</v>
      </c>
      <c r="Y277" s="51"/>
      <c r="Z277" s="12">
        <f t="shared" si="142"/>
        <v>3.014080640684711</v>
      </c>
      <c r="AA277" s="14">
        <v>155788.93805309734</v>
      </c>
      <c r="AB277" s="18">
        <f t="shared" si="154"/>
        <v>4695.604222186704</v>
      </c>
      <c r="AC277" s="19">
        <v>301.375625742675</v>
      </c>
      <c r="AD277" s="18">
        <f t="shared" si="149"/>
        <v>4394.228596444029</v>
      </c>
      <c r="AE277" s="21"/>
      <c r="AF277" s="2">
        <f t="shared" si="153"/>
        <v>182175798.45374566</v>
      </c>
      <c r="AG277" s="5">
        <f t="shared" si="143"/>
        <v>0.47825075964808345</v>
      </c>
      <c r="AH277" s="5">
        <f t="shared" si="144"/>
        <v>1.5207481858263472</v>
      </c>
      <c r="AI277" s="5">
        <f t="shared" si="145"/>
        <v>0.26216435116723935</v>
      </c>
      <c r="AJ277" s="5">
        <f t="shared" si="146"/>
        <v>2.26116329664167</v>
      </c>
      <c r="AL277" s="14">
        <v>4462.126614235195</v>
      </c>
      <c r="AM277" s="13">
        <f t="shared" si="147"/>
        <v>233.47760795150862</v>
      </c>
      <c r="AN277" s="29">
        <f t="shared" si="150"/>
        <v>0.052324290217732085</v>
      </c>
      <c r="AO277" s="71"/>
      <c r="AP277" s="93">
        <v>1162607.74</v>
      </c>
      <c r="AQ277" s="93">
        <v>1159907.67</v>
      </c>
      <c r="AR277" s="16">
        <f t="shared" si="151"/>
        <v>-2700.070000000065</v>
      </c>
      <c r="AS277" s="73">
        <f t="shared" si="152"/>
        <v>-0.0023224256188076513</v>
      </c>
    </row>
    <row r="278" spans="1:45" ht="12.75">
      <c r="A278" s="1" t="s">
        <v>558</v>
      </c>
      <c r="B278" s="1" t="s">
        <v>559</v>
      </c>
      <c r="C278" s="2" t="s">
        <v>524</v>
      </c>
      <c r="D278" s="1"/>
      <c r="F278" s="67">
        <v>702161875</v>
      </c>
      <c r="G278" s="62">
        <v>90.08</v>
      </c>
      <c r="H278" s="10">
        <f t="shared" si="148"/>
        <v>0.9007999999999999</v>
      </c>
      <c r="I278" s="40">
        <v>2960245.63</v>
      </c>
      <c r="J278" s="40">
        <v>218611.04</v>
      </c>
      <c r="K278" s="40">
        <v>0</v>
      </c>
      <c r="L278" s="40">
        <v>240221.89</v>
      </c>
      <c r="M278" s="48">
        <f t="shared" si="137"/>
        <v>3419078.56</v>
      </c>
      <c r="N278" s="40">
        <v>8105705</v>
      </c>
      <c r="O278" s="40">
        <v>3863892.73</v>
      </c>
      <c r="P278" s="40">
        <v>0</v>
      </c>
      <c r="Q278" s="4">
        <f t="shared" si="136"/>
        <v>11969597.73</v>
      </c>
      <c r="R278" s="40">
        <v>0</v>
      </c>
      <c r="S278" s="40">
        <v>283015.4</v>
      </c>
      <c r="T278" s="4">
        <f t="shared" si="135"/>
        <v>283015.4</v>
      </c>
      <c r="U278" s="4">
        <f t="shared" si="138"/>
        <v>15671691.690000001</v>
      </c>
      <c r="V278" s="5">
        <f t="shared" si="139"/>
        <v>0.040306289771144296</v>
      </c>
      <c r="W278" s="5">
        <f t="shared" si="140"/>
        <v>1.704677818060116</v>
      </c>
      <c r="X278" s="5">
        <f t="shared" si="141"/>
        <v>0.48693594479193275</v>
      </c>
      <c r="Y278" s="51"/>
      <c r="Z278" s="12">
        <f t="shared" si="142"/>
        <v>2.2319200526231935</v>
      </c>
      <c r="AA278" s="14">
        <v>272549.46433148225</v>
      </c>
      <c r="AB278" s="18">
        <f t="shared" si="154"/>
        <v>6083.08614773145</v>
      </c>
      <c r="AC278" s="19">
        <v>263.120978761875</v>
      </c>
      <c r="AD278" s="18">
        <f t="shared" si="149"/>
        <v>5819.965168969575</v>
      </c>
      <c r="AE278" s="21"/>
      <c r="AF278" s="2">
        <f t="shared" si="153"/>
        <v>779486983.7921848</v>
      </c>
      <c r="AG278" s="5">
        <f t="shared" si="143"/>
        <v>0.438631899068573</v>
      </c>
      <c r="AH278" s="5">
        <f t="shared" si="144"/>
        <v>1.5355737785085524</v>
      </c>
      <c r="AI278" s="5">
        <f t="shared" si="145"/>
        <v>0</v>
      </c>
      <c r="AJ278" s="5">
        <f t="shared" si="146"/>
        <v>2.010513583402972</v>
      </c>
      <c r="AL278" s="14">
        <v>4888.366851819741</v>
      </c>
      <c r="AM278" s="13">
        <f t="shared" si="147"/>
        <v>1194.7192959117092</v>
      </c>
      <c r="AN278" s="29">
        <f t="shared" si="150"/>
        <v>0.2444004985973922</v>
      </c>
      <c r="AO278" s="71"/>
      <c r="AP278" s="93">
        <v>4314918.5</v>
      </c>
      <c r="AQ278" s="93">
        <v>4446033.67</v>
      </c>
      <c r="AR278" s="16">
        <f t="shared" si="151"/>
        <v>131115.16999999993</v>
      </c>
      <c r="AS278" s="73">
        <f t="shared" si="152"/>
        <v>0.030386476592779196</v>
      </c>
    </row>
    <row r="279" spans="1:45" ht="12.75">
      <c r="A279" s="1" t="s">
        <v>560</v>
      </c>
      <c r="B279" s="1" t="s">
        <v>561</v>
      </c>
      <c r="C279" s="2" t="s">
        <v>524</v>
      </c>
      <c r="D279" s="1"/>
      <c r="E279" s="1" t="s">
        <v>1192</v>
      </c>
      <c r="F279" s="67">
        <v>112795841</v>
      </c>
      <c r="G279" s="62">
        <v>104.65</v>
      </c>
      <c r="H279" s="10">
        <f t="shared" si="148"/>
        <v>1.0465</v>
      </c>
      <c r="I279" s="40">
        <v>448701.48</v>
      </c>
      <c r="J279" s="40">
        <v>0</v>
      </c>
      <c r="K279" s="40">
        <v>0</v>
      </c>
      <c r="L279" s="40">
        <v>36415.84</v>
      </c>
      <c r="M279" s="48">
        <f t="shared" si="137"/>
        <v>485117.31999999995</v>
      </c>
      <c r="N279" s="40">
        <v>1300320</v>
      </c>
      <c r="O279" s="40">
        <v>451951.61</v>
      </c>
      <c r="P279" s="40">
        <v>0</v>
      </c>
      <c r="Q279" s="4">
        <f t="shared" si="136"/>
        <v>1752271.6099999999</v>
      </c>
      <c r="R279" s="40">
        <v>234627</v>
      </c>
      <c r="S279" s="40">
        <v>0</v>
      </c>
      <c r="T279" s="4">
        <f t="shared" si="135"/>
        <v>234627</v>
      </c>
      <c r="U279" s="4">
        <f t="shared" si="138"/>
        <v>2472015.9299999997</v>
      </c>
      <c r="V279" s="5">
        <f t="shared" si="139"/>
        <v>0.20801032903331962</v>
      </c>
      <c r="W279" s="5">
        <f t="shared" si="140"/>
        <v>1.5534895564101516</v>
      </c>
      <c r="X279" s="5">
        <f t="shared" si="141"/>
        <v>0.43008440355526933</v>
      </c>
      <c r="Y279" s="51"/>
      <c r="Z279" s="12">
        <f t="shared" si="142"/>
        <v>2.1915842889987402</v>
      </c>
      <c r="AA279" s="14">
        <v>200809.77995110024</v>
      </c>
      <c r="AB279" s="18">
        <f t="shared" si="154"/>
        <v>4400.915588181255</v>
      </c>
      <c r="AC279" s="19">
        <v>322.21614863025</v>
      </c>
      <c r="AD279" s="18">
        <f t="shared" si="149"/>
        <v>4078.6994395510046</v>
      </c>
      <c r="AE279" s="21"/>
      <c r="AF279" s="2">
        <f t="shared" si="153"/>
        <v>107783890.10989012</v>
      </c>
      <c r="AG279" s="5">
        <f t="shared" si="143"/>
        <v>0.4500833283205893</v>
      </c>
      <c r="AH279" s="5">
        <f t="shared" si="144"/>
        <v>1.6257268207832236</v>
      </c>
      <c r="AI279" s="5">
        <f t="shared" si="145"/>
        <v>0.21768280933336892</v>
      </c>
      <c r="AJ279" s="5">
        <f t="shared" si="146"/>
        <v>2.2934929584371817</v>
      </c>
      <c r="AL279" s="14">
        <v>3817.4889353477374</v>
      </c>
      <c r="AM279" s="13">
        <f t="shared" si="147"/>
        <v>583.4266528335174</v>
      </c>
      <c r="AN279" s="29">
        <f t="shared" si="150"/>
        <v>0.152829952545854</v>
      </c>
      <c r="AO279" s="71"/>
      <c r="AP279" s="93">
        <v>1020381.79</v>
      </c>
      <c r="AQ279" s="93">
        <v>1161722</v>
      </c>
      <c r="AR279" s="16">
        <f t="shared" si="151"/>
        <v>141340.20999999996</v>
      </c>
      <c r="AS279" s="73">
        <f t="shared" si="152"/>
        <v>0.13851698588231368</v>
      </c>
    </row>
    <row r="280" spans="1:45" ht="12.75">
      <c r="A280" s="1" t="s">
        <v>562</v>
      </c>
      <c r="B280" s="1" t="s">
        <v>563</v>
      </c>
      <c r="C280" s="2" t="s">
        <v>524</v>
      </c>
      <c r="D280" s="1"/>
      <c r="F280" s="67">
        <v>2015064653</v>
      </c>
      <c r="G280" s="62">
        <v>71.8</v>
      </c>
      <c r="H280" s="10">
        <f t="shared" si="148"/>
        <v>0.718</v>
      </c>
      <c r="I280" s="40">
        <v>11199346.57</v>
      </c>
      <c r="J280" s="40">
        <v>827207.09</v>
      </c>
      <c r="K280" s="40">
        <v>0</v>
      </c>
      <c r="L280" s="40">
        <v>908932.59</v>
      </c>
      <c r="M280" s="48">
        <f t="shared" si="137"/>
        <v>12935486.25</v>
      </c>
      <c r="N280" s="40">
        <v>27839958.34</v>
      </c>
      <c r="O280" s="40">
        <v>13147518.51</v>
      </c>
      <c r="P280" s="40">
        <v>0</v>
      </c>
      <c r="Q280" s="4">
        <f t="shared" si="136"/>
        <v>40987476.85</v>
      </c>
      <c r="R280" s="40">
        <v>5839804.45</v>
      </c>
      <c r="S280" s="40">
        <v>423164</v>
      </c>
      <c r="T280" s="4">
        <f t="shared" si="135"/>
        <v>6262968.45</v>
      </c>
      <c r="U280" s="4">
        <f t="shared" si="138"/>
        <v>60185931.550000004</v>
      </c>
      <c r="V280" s="5">
        <f t="shared" si="139"/>
        <v>0.3108073202850231</v>
      </c>
      <c r="W280" s="5">
        <f t="shared" si="140"/>
        <v>2.034052693494396</v>
      </c>
      <c r="X280" s="5">
        <f t="shared" si="141"/>
        <v>0.641939018221665</v>
      </c>
      <c r="Y280" s="51"/>
      <c r="Z280" s="12">
        <f t="shared" si="142"/>
        <v>2.986799032001084</v>
      </c>
      <c r="AA280" s="14">
        <v>219401.73441734418</v>
      </c>
      <c r="AB280" s="18">
        <f t="shared" si="154"/>
        <v>6553.088879770825</v>
      </c>
      <c r="AC280" s="19">
        <v>325.85149658880005</v>
      </c>
      <c r="AD280" s="18">
        <f t="shared" si="149"/>
        <v>6227.237383182025</v>
      </c>
      <c r="AE280" s="21"/>
      <c r="AF280" s="2">
        <f t="shared" si="153"/>
        <v>2806496731.1977715</v>
      </c>
      <c r="AG280" s="5">
        <f t="shared" si="143"/>
        <v>0.4609122150831555</v>
      </c>
      <c r="AH280" s="5">
        <f t="shared" si="144"/>
        <v>1.4604498339289762</v>
      </c>
      <c r="AI280" s="5">
        <f t="shared" si="145"/>
        <v>0.20808164089710723</v>
      </c>
      <c r="AJ280" s="5">
        <f t="shared" si="146"/>
        <v>2.1445217049767784</v>
      </c>
      <c r="AL280" s="14">
        <v>6090.915266549936</v>
      </c>
      <c r="AM280" s="13">
        <f t="shared" si="147"/>
        <v>462.1736132208889</v>
      </c>
      <c r="AN280" s="29">
        <f t="shared" si="150"/>
        <v>0.07587917299704564</v>
      </c>
      <c r="AO280" s="71"/>
      <c r="AP280" s="93">
        <v>14379202.29</v>
      </c>
      <c r="AQ280" s="93">
        <v>14881818.969999999</v>
      </c>
      <c r="AR280" s="16">
        <f t="shared" si="151"/>
        <v>502616.6799999997</v>
      </c>
      <c r="AS280" s="73">
        <f t="shared" si="152"/>
        <v>0.0349544202705559</v>
      </c>
    </row>
    <row r="281" spans="1:45" ht="12.75">
      <c r="A281" s="1" t="s">
        <v>564</v>
      </c>
      <c r="B281" s="1" t="s">
        <v>565</v>
      </c>
      <c r="C281" s="2" t="s">
        <v>524</v>
      </c>
      <c r="D281" s="1"/>
      <c r="E281" s="65" t="s">
        <v>1192</v>
      </c>
      <c r="F281" s="67">
        <v>2772401241</v>
      </c>
      <c r="G281" s="62">
        <v>105.01</v>
      </c>
      <c r="H281" s="10">
        <f t="shared" si="148"/>
        <v>1.0501</v>
      </c>
      <c r="I281" s="40">
        <v>10395829.930000002</v>
      </c>
      <c r="J281" s="40">
        <v>767868.45</v>
      </c>
      <c r="K281" s="40">
        <v>0</v>
      </c>
      <c r="L281" s="40">
        <v>843704.61</v>
      </c>
      <c r="M281" s="48">
        <f t="shared" si="137"/>
        <v>12007402.99</v>
      </c>
      <c r="N281" s="40">
        <v>22499839.98</v>
      </c>
      <c r="O281" s="40">
        <v>12184301.49</v>
      </c>
      <c r="P281" s="40">
        <v>0</v>
      </c>
      <c r="Q281" s="4">
        <f t="shared" si="136"/>
        <v>34684141.47</v>
      </c>
      <c r="R281" s="40">
        <v>6919386</v>
      </c>
      <c r="S281" s="40">
        <v>554516</v>
      </c>
      <c r="T281" s="4">
        <f aca="true" t="shared" si="155" ref="T281:T312">R281+S281</f>
        <v>7473902</v>
      </c>
      <c r="U281" s="4">
        <f t="shared" si="138"/>
        <v>54165446.46</v>
      </c>
      <c r="V281" s="5">
        <f t="shared" si="139"/>
        <v>0.2695822628222521</v>
      </c>
      <c r="W281" s="5">
        <f t="shared" si="140"/>
        <v>1.251050567900103</v>
      </c>
      <c r="X281" s="5">
        <f t="shared" si="141"/>
        <v>0.4331048050486715</v>
      </c>
      <c r="Y281" s="51"/>
      <c r="Z281" s="12">
        <f t="shared" si="142"/>
        <v>1.9537376357710265</v>
      </c>
      <c r="AA281" s="14">
        <v>368631.14534494304</v>
      </c>
      <c r="AB281" s="18">
        <f t="shared" si="154"/>
        <v>7202.085423777947</v>
      </c>
      <c r="AC281" s="19">
        <v>241.7986578015</v>
      </c>
      <c r="AD281" s="18">
        <f t="shared" si="149"/>
        <v>6960.286765976447</v>
      </c>
      <c r="AE281" s="21"/>
      <c r="AF281" s="2">
        <f t="shared" si="153"/>
        <v>2640130693.2673078</v>
      </c>
      <c r="AG281" s="5">
        <f t="shared" si="143"/>
        <v>0.45480335578160996</v>
      </c>
      <c r="AH281" s="5">
        <f t="shared" si="144"/>
        <v>1.313728201351898</v>
      </c>
      <c r="AI281" s="5">
        <f t="shared" si="145"/>
        <v>0.2620849800218366</v>
      </c>
      <c r="AJ281" s="5">
        <f t="shared" si="146"/>
        <v>2.0516198913231554</v>
      </c>
      <c r="AL281" s="14">
        <v>6318.703753684566</v>
      </c>
      <c r="AM281" s="13">
        <f t="shared" si="147"/>
        <v>883.3816700933803</v>
      </c>
      <c r="AN281" s="29">
        <f t="shared" si="150"/>
        <v>0.1398042548803245</v>
      </c>
      <c r="AO281" s="71"/>
      <c r="AP281" s="93">
        <v>12771612</v>
      </c>
      <c r="AQ281" s="93">
        <v>12865589</v>
      </c>
      <c r="AR281" s="16">
        <f t="shared" si="151"/>
        <v>93977</v>
      </c>
      <c r="AS281" s="73">
        <f t="shared" si="152"/>
        <v>0.007358272393492693</v>
      </c>
    </row>
    <row r="282" spans="1:45" ht="12.75">
      <c r="A282" s="1" t="s">
        <v>566</v>
      </c>
      <c r="B282" s="1" t="s">
        <v>567</v>
      </c>
      <c r="C282" s="2" t="s">
        <v>524</v>
      </c>
      <c r="D282" s="1"/>
      <c r="F282" s="67">
        <v>42370103</v>
      </c>
      <c r="G282" s="62">
        <v>66.53</v>
      </c>
      <c r="H282" s="10">
        <f t="shared" si="148"/>
        <v>0.6653</v>
      </c>
      <c r="I282" s="40">
        <v>239073.47</v>
      </c>
      <c r="J282" s="40">
        <v>17659.01</v>
      </c>
      <c r="K282" s="40">
        <v>0</v>
      </c>
      <c r="L282" s="40">
        <v>19402.79</v>
      </c>
      <c r="M282" s="48">
        <f t="shared" si="137"/>
        <v>276135.27</v>
      </c>
      <c r="N282" s="40">
        <v>460730</v>
      </c>
      <c r="O282" s="40">
        <v>331659.52</v>
      </c>
      <c r="P282" s="40">
        <v>0</v>
      </c>
      <c r="Q282" s="4">
        <f t="shared" si="136"/>
        <v>792389.52</v>
      </c>
      <c r="R282" s="40">
        <v>197000</v>
      </c>
      <c r="S282" s="40">
        <v>0</v>
      </c>
      <c r="T282" s="4">
        <f t="shared" si="155"/>
        <v>197000</v>
      </c>
      <c r="U282" s="4">
        <f t="shared" si="138"/>
        <v>1265524.79</v>
      </c>
      <c r="V282" s="5">
        <f t="shared" si="139"/>
        <v>0.4649504864314349</v>
      </c>
      <c r="W282" s="5">
        <f t="shared" si="140"/>
        <v>1.8701618922191434</v>
      </c>
      <c r="X282" s="5">
        <f t="shared" si="141"/>
        <v>0.6517219700882012</v>
      </c>
      <c r="Y282" s="51"/>
      <c r="Z282" s="12">
        <f t="shared" si="142"/>
        <v>2.9868343487387796</v>
      </c>
      <c r="AA282" s="14">
        <v>162291.38755980862</v>
      </c>
      <c r="AB282" s="18">
        <f t="shared" si="154"/>
        <v>4847.374908681139</v>
      </c>
      <c r="AC282" s="19">
        <v>243.90665561947498</v>
      </c>
      <c r="AD282" s="18">
        <f t="shared" si="149"/>
        <v>4603.468253061664</v>
      </c>
      <c r="AE282" s="21"/>
      <c r="AF282" s="2">
        <f t="shared" si="153"/>
        <v>63685710.20592214</v>
      </c>
      <c r="AG282" s="5">
        <f t="shared" si="143"/>
        <v>0.4335906266996802</v>
      </c>
      <c r="AH282" s="5">
        <f t="shared" si="144"/>
        <v>1.2442187068933959</v>
      </c>
      <c r="AI282" s="5">
        <f t="shared" si="145"/>
        <v>0.3093315586228336</v>
      </c>
      <c r="AJ282" s="5">
        <f t="shared" si="146"/>
        <v>1.98714089221591</v>
      </c>
      <c r="AL282" s="14">
        <v>4353.93983964175</v>
      </c>
      <c r="AM282" s="13">
        <f t="shared" si="147"/>
        <v>493.4350690393885</v>
      </c>
      <c r="AN282" s="29">
        <f t="shared" si="150"/>
        <v>0.11333070442240865</v>
      </c>
      <c r="AO282" s="71"/>
      <c r="AP282" s="93">
        <v>404519</v>
      </c>
      <c r="AQ282" s="93">
        <v>415946</v>
      </c>
      <c r="AR282" s="16">
        <f t="shared" si="151"/>
        <v>11427</v>
      </c>
      <c r="AS282" s="73">
        <f t="shared" si="152"/>
        <v>0.02824836410650674</v>
      </c>
    </row>
    <row r="283" spans="1:45" ht="12.75">
      <c r="A283" s="1" t="s">
        <v>568</v>
      </c>
      <c r="B283" s="1" t="s">
        <v>569</v>
      </c>
      <c r="C283" s="2" t="s">
        <v>524</v>
      </c>
      <c r="D283" s="1"/>
      <c r="F283" s="67">
        <v>1229489930</v>
      </c>
      <c r="G283" s="62">
        <v>90.92</v>
      </c>
      <c r="H283" s="10">
        <f t="shared" si="148"/>
        <v>0.9092</v>
      </c>
      <c r="I283" s="40">
        <v>4910663.72</v>
      </c>
      <c r="J283" s="40">
        <v>362645.4</v>
      </c>
      <c r="K283" s="40">
        <v>0</v>
      </c>
      <c r="L283" s="40">
        <v>398652.6</v>
      </c>
      <c r="M283" s="48">
        <f t="shared" si="137"/>
        <v>5671961.72</v>
      </c>
      <c r="N283" s="40">
        <v>9007118</v>
      </c>
      <c r="O283" s="40">
        <v>5270167.47</v>
      </c>
      <c r="P283" s="40">
        <v>0</v>
      </c>
      <c r="Q283" s="4">
        <f t="shared" si="136"/>
        <v>14277285.469999999</v>
      </c>
      <c r="R283" s="40">
        <v>3486873</v>
      </c>
      <c r="S283" s="40">
        <v>613886</v>
      </c>
      <c r="T283" s="4">
        <f t="shared" si="155"/>
        <v>4100759</v>
      </c>
      <c r="U283" s="4">
        <f t="shared" si="138"/>
        <v>24050006.189999998</v>
      </c>
      <c r="V283" s="5">
        <f t="shared" si="139"/>
        <v>0.33353335394947076</v>
      </c>
      <c r="W283" s="5">
        <f t="shared" si="140"/>
        <v>1.161236470639495</v>
      </c>
      <c r="X283" s="5">
        <f t="shared" si="141"/>
        <v>0.4613264071223422</v>
      </c>
      <c r="Y283" s="51"/>
      <c r="Z283" s="12">
        <f t="shared" si="142"/>
        <v>1.956096231711308</v>
      </c>
      <c r="AA283" s="14">
        <v>480317.94654221466</v>
      </c>
      <c r="AB283" s="18">
        <f t="shared" si="154"/>
        <v>9395.481252545396</v>
      </c>
      <c r="AC283" s="19">
        <v>213.8261696919</v>
      </c>
      <c r="AD283" s="18">
        <f t="shared" si="149"/>
        <v>9181.655082853496</v>
      </c>
      <c r="AE283" s="21"/>
      <c r="AF283" s="2">
        <f t="shared" si="153"/>
        <v>1352276649.8020236</v>
      </c>
      <c r="AG283" s="5">
        <f t="shared" si="143"/>
        <v>0.41943796935563354</v>
      </c>
      <c r="AH283" s="5">
        <f t="shared" si="144"/>
        <v>1.055796199105429</v>
      </c>
      <c r="AI283" s="5">
        <f t="shared" si="145"/>
        <v>0.2578520453274473</v>
      </c>
      <c r="AJ283" s="5">
        <f t="shared" si="146"/>
        <v>1.7784826938719214</v>
      </c>
      <c r="AL283" s="14">
        <v>7413.259028215931</v>
      </c>
      <c r="AM283" s="13">
        <f t="shared" si="147"/>
        <v>1982.2222243294655</v>
      </c>
      <c r="AN283" s="29">
        <f t="shared" si="150"/>
        <v>0.2673887714950796</v>
      </c>
      <c r="AO283" s="71"/>
      <c r="AP283" s="93">
        <v>7329678</v>
      </c>
      <c r="AQ283" s="93">
        <v>7466272</v>
      </c>
      <c r="AR283" s="16">
        <f t="shared" si="151"/>
        <v>136594</v>
      </c>
      <c r="AS283" s="73">
        <f t="shared" si="152"/>
        <v>0.01863574361656815</v>
      </c>
    </row>
    <row r="284" spans="1:45" ht="12.75">
      <c r="A284" s="1" t="s">
        <v>570</v>
      </c>
      <c r="B284" s="1" t="s">
        <v>571</v>
      </c>
      <c r="C284" s="2" t="s">
        <v>524</v>
      </c>
      <c r="D284" s="1"/>
      <c r="F284" s="67">
        <v>644384218</v>
      </c>
      <c r="G284" s="62">
        <v>93.11</v>
      </c>
      <c r="H284" s="10">
        <f t="shared" si="148"/>
        <v>0.9311</v>
      </c>
      <c r="I284" s="40">
        <v>2622946.26</v>
      </c>
      <c r="J284" s="40">
        <v>193715.51</v>
      </c>
      <c r="K284" s="40">
        <v>0</v>
      </c>
      <c r="L284" s="40">
        <v>212864.64</v>
      </c>
      <c r="M284" s="48">
        <f t="shared" si="137"/>
        <v>3029526.4099999997</v>
      </c>
      <c r="N284" s="40">
        <v>6727086</v>
      </c>
      <c r="O284" s="40">
        <v>3297352.44</v>
      </c>
      <c r="P284" s="40">
        <v>0</v>
      </c>
      <c r="Q284" s="4">
        <f t="shared" si="136"/>
        <v>10024438.44</v>
      </c>
      <c r="R284" s="40">
        <v>92892</v>
      </c>
      <c r="S284" s="40">
        <v>134926</v>
      </c>
      <c r="T284" s="4">
        <f t="shared" si="155"/>
        <v>227818</v>
      </c>
      <c r="U284" s="4">
        <f t="shared" si="138"/>
        <v>13281782.85</v>
      </c>
      <c r="V284" s="5">
        <f t="shared" si="139"/>
        <v>0.03535437300235059</v>
      </c>
      <c r="W284" s="5">
        <f t="shared" si="140"/>
        <v>1.555661693750544</v>
      </c>
      <c r="X284" s="5">
        <f t="shared" si="141"/>
        <v>0.4701428628098399</v>
      </c>
      <c r="Y284" s="51"/>
      <c r="Z284" s="12">
        <f t="shared" si="142"/>
        <v>2.061158929562735</v>
      </c>
      <c r="AA284" s="14">
        <v>275410.28761061945</v>
      </c>
      <c r="AB284" s="18">
        <f t="shared" si="154"/>
        <v>5676.643736020694</v>
      </c>
      <c r="AC284" s="19">
        <v>264.1483621523251</v>
      </c>
      <c r="AD284" s="18">
        <f t="shared" si="149"/>
        <v>5412.495373868369</v>
      </c>
      <c r="AE284" s="21"/>
      <c r="AF284" s="2">
        <f t="shared" si="153"/>
        <v>692067681.2372463</v>
      </c>
      <c r="AG284" s="5">
        <f t="shared" si="143"/>
        <v>0.43775001956224197</v>
      </c>
      <c r="AH284" s="5">
        <f t="shared" si="144"/>
        <v>1.4484766030511318</v>
      </c>
      <c r="AI284" s="5">
        <f t="shared" si="145"/>
        <v>0.013422386642001839</v>
      </c>
      <c r="AJ284" s="5">
        <f t="shared" si="146"/>
        <v>1.9191450793158624</v>
      </c>
      <c r="AL284" s="14">
        <v>5272.356967836404</v>
      </c>
      <c r="AM284" s="13">
        <f t="shared" si="147"/>
        <v>404.28676818428994</v>
      </c>
      <c r="AN284" s="29">
        <f t="shared" si="150"/>
        <v>0.07668046201169787</v>
      </c>
      <c r="AO284" s="71"/>
      <c r="AP284" s="93">
        <v>2875256</v>
      </c>
      <c r="AQ284" s="93">
        <v>2917113</v>
      </c>
      <c r="AR284" s="16">
        <f t="shared" si="151"/>
        <v>41857</v>
      </c>
      <c r="AS284" s="73">
        <f t="shared" si="152"/>
        <v>0.014557660257034505</v>
      </c>
    </row>
    <row r="285" spans="1:45" ht="12.75">
      <c r="A285" s="1" t="s">
        <v>572</v>
      </c>
      <c r="B285" s="1" t="s">
        <v>573</v>
      </c>
      <c r="C285" s="2" t="s">
        <v>524</v>
      </c>
      <c r="D285" s="1"/>
      <c r="E285" s="65" t="s">
        <v>1192</v>
      </c>
      <c r="F285" s="67">
        <v>392419657</v>
      </c>
      <c r="G285" s="62">
        <v>106.96</v>
      </c>
      <c r="H285" s="10">
        <f t="shared" si="148"/>
        <v>1.0695999999999999</v>
      </c>
      <c r="I285" s="40">
        <v>1477753.38</v>
      </c>
      <c r="J285" s="40">
        <v>109148.17</v>
      </c>
      <c r="K285" s="40">
        <v>0</v>
      </c>
      <c r="L285" s="40">
        <v>119932.61</v>
      </c>
      <c r="M285" s="48">
        <f t="shared" si="137"/>
        <v>1706834.16</v>
      </c>
      <c r="N285" s="40">
        <v>2671284</v>
      </c>
      <c r="O285" s="40">
        <v>2349701.37</v>
      </c>
      <c r="P285" s="40">
        <v>0</v>
      </c>
      <c r="Q285" s="4">
        <f aca="true" t="shared" si="156" ref="Q285:Q316">SUM(N285:P285)</f>
        <v>5020985.37</v>
      </c>
      <c r="R285" s="40">
        <v>68739.58</v>
      </c>
      <c r="S285" s="40">
        <v>156976</v>
      </c>
      <c r="T285" s="4">
        <f t="shared" si="155"/>
        <v>225715.58000000002</v>
      </c>
      <c r="U285" s="4">
        <f t="shared" si="138"/>
        <v>6953535.11</v>
      </c>
      <c r="V285" s="5">
        <f t="shared" si="139"/>
        <v>0.05751892800823686</v>
      </c>
      <c r="W285" s="5">
        <f t="shared" si="140"/>
        <v>1.2794938480872275</v>
      </c>
      <c r="X285" s="5">
        <f t="shared" si="141"/>
        <v>0.4349512389487665</v>
      </c>
      <c r="Y285" s="51"/>
      <c r="Z285" s="12">
        <f t="shared" si="142"/>
        <v>1.7719640150442313</v>
      </c>
      <c r="AA285" s="14">
        <v>303334.61187214614</v>
      </c>
      <c r="AB285" s="18">
        <f t="shared" si="154"/>
        <v>5374.980167548517</v>
      </c>
      <c r="AC285" s="19">
        <v>254.33718264720002</v>
      </c>
      <c r="AD285" s="18">
        <f t="shared" si="149"/>
        <v>5120.642984901317</v>
      </c>
      <c r="AE285" s="21"/>
      <c r="AF285" s="2">
        <f t="shared" si="153"/>
        <v>366884496.07329845</v>
      </c>
      <c r="AG285" s="5">
        <f t="shared" si="143"/>
        <v>0.46522384517960064</v>
      </c>
      <c r="AH285" s="5">
        <f t="shared" si="144"/>
        <v>1.3685466199140988</v>
      </c>
      <c r="AI285" s="5">
        <f t="shared" si="145"/>
        <v>0.018736027478868114</v>
      </c>
      <c r="AJ285" s="5">
        <f t="shared" si="146"/>
        <v>1.8952927104913098</v>
      </c>
      <c r="AL285" s="14">
        <v>3990.0452396834908</v>
      </c>
      <c r="AM285" s="13">
        <f t="shared" si="147"/>
        <v>1384.934927865026</v>
      </c>
      <c r="AN285" s="29">
        <f t="shared" si="150"/>
        <v>0.3470975501959185</v>
      </c>
      <c r="AO285" s="71"/>
      <c r="AP285" s="93">
        <v>3552714.01</v>
      </c>
      <c r="AQ285" s="93">
        <v>2623251.17</v>
      </c>
      <c r="AR285" s="16">
        <f t="shared" si="151"/>
        <v>-929462.8399999999</v>
      </c>
      <c r="AS285" s="73">
        <f t="shared" si="152"/>
        <v>-0.2616205068530129</v>
      </c>
    </row>
    <row r="286" spans="1:45" ht="12.75">
      <c r="A286" s="1" t="s">
        <v>574</v>
      </c>
      <c r="B286" s="1" t="s">
        <v>575</v>
      </c>
      <c r="C286" s="2" t="s">
        <v>576</v>
      </c>
      <c r="D286" s="1"/>
      <c r="F286" s="67">
        <v>1284438653</v>
      </c>
      <c r="G286" s="62">
        <v>68.63</v>
      </c>
      <c r="H286" s="10">
        <f t="shared" si="148"/>
        <v>0.6862999999999999</v>
      </c>
      <c r="I286" s="40">
        <v>9632401.040000001</v>
      </c>
      <c r="J286" s="40">
        <v>919686.93</v>
      </c>
      <c r="K286" s="40">
        <v>0</v>
      </c>
      <c r="L286" s="40">
        <v>338758.13</v>
      </c>
      <c r="M286" s="48">
        <f t="shared" si="137"/>
        <v>10890846.100000001</v>
      </c>
      <c r="N286" s="40">
        <v>0</v>
      </c>
      <c r="O286" s="40">
        <v>34250484</v>
      </c>
      <c r="P286" s="40">
        <v>0</v>
      </c>
      <c r="Q286" s="4">
        <f t="shared" si="156"/>
        <v>34250484</v>
      </c>
      <c r="R286" s="40">
        <v>4863783.81</v>
      </c>
      <c r="S286" s="40">
        <v>0</v>
      </c>
      <c r="T286" s="4">
        <f t="shared" si="155"/>
        <v>4863783.81</v>
      </c>
      <c r="U286" s="4">
        <f t="shared" si="138"/>
        <v>50005113.910000004</v>
      </c>
      <c r="V286" s="5">
        <f t="shared" si="139"/>
        <v>0.378669997094832</v>
      </c>
      <c r="W286" s="5">
        <f t="shared" si="140"/>
        <v>2.666572196344515</v>
      </c>
      <c r="X286" s="5">
        <f t="shared" si="141"/>
        <v>0.8479070662162642</v>
      </c>
      <c r="Y286" s="51"/>
      <c r="Z286" s="12">
        <f t="shared" si="142"/>
        <v>3.893149259655611</v>
      </c>
      <c r="AA286" s="14">
        <v>124608.6057095573</v>
      </c>
      <c r="AB286" s="18">
        <f t="shared" si="154"/>
        <v>4851.19901064881</v>
      </c>
      <c r="AC286" s="19">
        <v>382.200552441675</v>
      </c>
      <c r="AD286" s="18">
        <f t="shared" si="149"/>
        <v>4468.998458207136</v>
      </c>
      <c r="AE286" s="21"/>
      <c r="AF286" s="2">
        <f t="shared" si="153"/>
        <v>1871541094.2736416</v>
      </c>
      <c r="AG286" s="5">
        <f t="shared" si="143"/>
        <v>0.581918619544222</v>
      </c>
      <c r="AH286" s="5">
        <f t="shared" si="144"/>
        <v>1.83006849835124</v>
      </c>
      <c r="AI286" s="5">
        <f t="shared" si="145"/>
        <v>0.25988121900618316</v>
      </c>
      <c r="AJ286" s="5">
        <f t="shared" si="146"/>
        <v>2.671868336901645</v>
      </c>
      <c r="AL286" s="14">
        <v>4342.566265297086</v>
      </c>
      <c r="AM286" s="13">
        <f t="shared" si="147"/>
        <v>508.6327453517242</v>
      </c>
      <c r="AN286" s="29">
        <f t="shared" si="150"/>
        <v>0.1171272271459345</v>
      </c>
      <c r="AO286" s="71"/>
      <c r="AP286" s="93">
        <v>15739087.09</v>
      </c>
      <c r="AQ286" s="93">
        <v>16475232.669999998</v>
      </c>
      <c r="AR286" s="16">
        <f t="shared" si="151"/>
        <v>736145.5799999982</v>
      </c>
      <c r="AS286" s="73">
        <f t="shared" si="152"/>
        <v>0.04677180930447461</v>
      </c>
    </row>
    <row r="287" spans="1:45" ht="12.75">
      <c r="A287" s="1" t="s">
        <v>577</v>
      </c>
      <c r="B287" s="1" t="s">
        <v>578</v>
      </c>
      <c r="C287" s="2" t="s">
        <v>576</v>
      </c>
      <c r="D287" s="3" t="s">
        <v>54</v>
      </c>
      <c r="F287" s="67">
        <v>1747085150</v>
      </c>
      <c r="G287" s="62">
        <v>72.3</v>
      </c>
      <c r="H287" s="10">
        <f t="shared" si="148"/>
        <v>0.723</v>
      </c>
      <c r="I287" s="40">
        <v>12494086.58</v>
      </c>
      <c r="J287" s="40">
        <v>1192696.26</v>
      </c>
      <c r="K287" s="40">
        <v>0</v>
      </c>
      <c r="L287" s="40">
        <v>439409.9</v>
      </c>
      <c r="M287" s="48">
        <f t="shared" si="137"/>
        <v>14126192.74</v>
      </c>
      <c r="N287" s="40">
        <v>41316623</v>
      </c>
      <c r="O287" s="40">
        <v>0</v>
      </c>
      <c r="P287" s="40">
        <v>0</v>
      </c>
      <c r="Q287" s="4">
        <f t="shared" si="156"/>
        <v>41316623</v>
      </c>
      <c r="R287" s="40">
        <v>9663676.49</v>
      </c>
      <c r="S287" s="40">
        <v>0</v>
      </c>
      <c r="T287" s="4">
        <f t="shared" si="155"/>
        <v>9663676.49</v>
      </c>
      <c r="U287" s="4">
        <f t="shared" si="138"/>
        <v>65106492.230000004</v>
      </c>
      <c r="V287" s="5">
        <f t="shared" si="139"/>
        <v>0.5531313966007897</v>
      </c>
      <c r="W287" s="5">
        <f t="shared" si="140"/>
        <v>2.364888912254792</v>
      </c>
      <c r="X287" s="5">
        <f t="shared" si="141"/>
        <v>0.808557770638712</v>
      </c>
      <c r="Y287" s="51"/>
      <c r="Z287" s="12">
        <f t="shared" si="142"/>
        <v>3.7265780794942938</v>
      </c>
      <c r="AA287" s="14">
        <v>121109.57729825599</v>
      </c>
      <c r="AB287" s="18">
        <f t="shared" si="154"/>
        <v>4513.242959765004</v>
      </c>
      <c r="AC287" s="19">
        <v>332.35280808345004</v>
      </c>
      <c r="AD287" s="18">
        <f t="shared" si="149"/>
        <v>4180.890151681554</v>
      </c>
      <c r="AE287" s="21"/>
      <c r="AF287" s="2">
        <f t="shared" si="153"/>
        <v>2416438658.3679113</v>
      </c>
      <c r="AG287" s="5">
        <f t="shared" si="143"/>
        <v>0.5845872681717889</v>
      </c>
      <c r="AH287" s="5">
        <f t="shared" si="144"/>
        <v>1.7098146835602148</v>
      </c>
      <c r="AI287" s="5">
        <f t="shared" si="145"/>
        <v>0.3999139997423709</v>
      </c>
      <c r="AJ287" s="5">
        <f t="shared" si="146"/>
        <v>2.6943159514743744</v>
      </c>
      <c r="AL287" s="14">
        <v>4288.1001242043985</v>
      </c>
      <c r="AM287" s="13">
        <f t="shared" si="147"/>
        <v>225.14283556060582</v>
      </c>
      <c r="AN287" s="29">
        <f t="shared" si="150"/>
        <v>0.05250409949380045</v>
      </c>
      <c r="AO287" s="71"/>
      <c r="AP287" s="93">
        <v>34830842.89</v>
      </c>
      <c r="AQ287" s="93">
        <v>36415591.49</v>
      </c>
      <c r="AR287" s="16">
        <f t="shared" si="151"/>
        <v>1584748.6000000015</v>
      </c>
      <c r="AS287" s="73">
        <f t="shared" si="152"/>
        <v>0.04549842807436009</v>
      </c>
    </row>
    <row r="288" spans="1:45" ht="12.75">
      <c r="A288" s="1" t="s">
        <v>579</v>
      </c>
      <c r="B288" s="1" t="s">
        <v>24</v>
      </c>
      <c r="C288" s="2" t="s">
        <v>576</v>
      </c>
      <c r="D288" s="3" t="s">
        <v>54</v>
      </c>
      <c r="F288" s="67">
        <v>4832256559</v>
      </c>
      <c r="G288" s="62">
        <v>80.84</v>
      </c>
      <c r="H288" s="10">
        <f t="shared" si="148"/>
        <v>0.8084</v>
      </c>
      <c r="I288" s="40">
        <v>31062706.84</v>
      </c>
      <c r="J288" s="40">
        <v>0</v>
      </c>
      <c r="K288" s="40">
        <v>0</v>
      </c>
      <c r="L288" s="40">
        <v>1092981.61</v>
      </c>
      <c r="M288" s="48">
        <f t="shared" si="137"/>
        <v>32155688.45</v>
      </c>
      <c r="N288" s="40">
        <v>78439996</v>
      </c>
      <c r="O288" s="40">
        <v>0</v>
      </c>
      <c r="P288" s="40">
        <v>0</v>
      </c>
      <c r="Q288" s="4">
        <f t="shared" si="156"/>
        <v>78439996</v>
      </c>
      <c r="R288" s="40">
        <v>31243831</v>
      </c>
      <c r="S288" s="40">
        <v>0</v>
      </c>
      <c r="T288" s="4">
        <f t="shared" si="155"/>
        <v>31243831</v>
      </c>
      <c r="U288" s="4">
        <f t="shared" si="138"/>
        <v>141839515.45</v>
      </c>
      <c r="V288" s="5">
        <f t="shared" si="139"/>
        <v>0.6465681326834535</v>
      </c>
      <c r="W288" s="5">
        <f t="shared" si="140"/>
        <v>1.623258099860339</v>
      </c>
      <c r="X288" s="5">
        <f t="shared" si="141"/>
        <v>0.6654383528149089</v>
      </c>
      <c r="Y288" s="51"/>
      <c r="Z288" s="12">
        <f t="shared" si="142"/>
        <v>2.935264585358701</v>
      </c>
      <c r="AA288" s="14">
        <v>130661.87004303446</v>
      </c>
      <c r="AB288" s="18">
        <f t="shared" si="154"/>
        <v>3835.2715979406007</v>
      </c>
      <c r="AC288" s="19">
        <v>286.94135223</v>
      </c>
      <c r="AD288" s="18">
        <f t="shared" si="149"/>
        <v>3548.3302457106006</v>
      </c>
      <c r="AE288" s="21"/>
      <c r="AF288" s="2">
        <f t="shared" si="153"/>
        <v>5977556357.001484</v>
      </c>
      <c r="AG288" s="5">
        <f t="shared" si="143"/>
        <v>0.5379403644155724</v>
      </c>
      <c r="AH288" s="5">
        <f t="shared" si="144"/>
        <v>1.312241847927098</v>
      </c>
      <c r="AI288" s="5">
        <f t="shared" si="145"/>
        <v>0.5226856784613038</v>
      </c>
      <c r="AJ288" s="5">
        <f t="shared" si="146"/>
        <v>2.372867890803974</v>
      </c>
      <c r="AL288" s="14">
        <v>3645.1824039630133</v>
      </c>
      <c r="AM288" s="13">
        <f t="shared" si="147"/>
        <v>190.08919397758746</v>
      </c>
      <c r="AN288" s="29">
        <f t="shared" si="150"/>
        <v>0.052148060895642424</v>
      </c>
      <c r="AO288" s="71"/>
      <c r="AP288" s="93">
        <v>71746649.14</v>
      </c>
      <c r="AQ288" s="93">
        <v>69368475</v>
      </c>
      <c r="AR288" s="16">
        <f t="shared" si="151"/>
        <v>-2378174.1400000006</v>
      </c>
      <c r="AS288" s="73">
        <f t="shared" si="152"/>
        <v>-0.03314683220061531</v>
      </c>
    </row>
    <row r="289" spans="1:45" ht="12.75">
      <c r="A289" s="1" t="s">
        <v>580</v>
      </c>
      <c r="B289" s="1" t="s">
        <v>581</v>
      </c>
      <c r="C289" s="2" t="s">
        <v>576</v>
      </c>
      <c r="D289" s="1"/>
      <c r="F289" s="67">
        <v>213731490</v>
      </c>
      <c r="G289" s="62">
        <v>66.43</v>
      </c>
      <c r="H289" s="10">
        <f t="shared" si="148"/>
        <v>0.6643000000000001</v>
      </c>
      <c r="I289" s="40">
        <v>1645443.54</v>
      </c>
      <c r="J289" s="40">
        <v>157092.25</v>
      </c>
      <c r="K289" s="40">
        <v>0</v>
      </c>
      <c r="L289" s="40">
        <v>57873.07</v>
      </c>
      <c r="M289" s="48">
        <f t="shared" si="137"/>
        <v>1860408.86</v>
      </c>
      <c r="N289" s="40">
        <v>0</v>
      </c>
      <c r="O289" s="40">
        <v>6103157</v>
      </c>
      <c r="P289" s="40">
        <v>0</v>
      </c>
      <c r="Q289" s="4">
        <f t="shared" si="156"/>
        <v>6103157</v>
      </c>
      <c r="R289" s="40">
        <v>2214503.02</v>
      </c>
      <c r="S289" s="40">
        <v>0</v>
      </c>
      <c r="T289" s="4">
        <f t="shared" si="155"/>
        <v>2214503.02</v>
      </c>
      <c r="U289" s="4">
        <f t="shared" si="138"/>
        <v>10178068.88</v>
      </c>
      <c r="V289" s="5">
        <f t="shared" si="139"/>
        <v>1.0361145285610465</v>
      </c>
      <c r="W289" s="5">
        <f t="shared" si="140"/>
        <v>2.8555254071358416</v>
      </c>
      <c r="X289" s="5">
        <f t="shared" si="141"/>
        <v>0.8704420953599304</v>
      </c>
      <c r="Y289" s="51"/>
      <c r="Z289" s="12">
        <f t="shared" si="142"/>
        <v>4.762082031056818</v>
      </c>
      <c r="AA289" s="14">
        <v>117537.7001455604</v>
      </c>
      <c r="AB289" s="18">
        <f t="shared" si="154"/>
        <v>5597.241698349175</v>
      </c>
      <c r="AC289" s="19">
        <v>393.75779996250003</v>
      </c>
      <c r="AD289" s="18">
        <f t="shared" si="149"/>
        <v>5203.483898386675</v>
      </c>
      <c r="AE289" s="21"/>
      <c r="AF289" s="2">
        <f t="shared" si="153"/>
        <v>321739409.9051633</v>
      </c>
      <c r="AG289" s="5">
        <f t="shared" si="143"/>
        <v>0.5782346839476018</v>
      </c>
      <c r="AH289" s="5">
        <f t="shared" si="144"/>
        <v>1.8969255279603396</v>
      </c>
      <c r="AI289" s="5">
        <f t="shared" si="145"/>
        <v>0.6882908813231032</v>
      </c>
      <c r="AJ289" s="5">
        <f t="shared" si="146"/>
        <v>3.163451093231045</v>
      </c>
      <c r="AL289" s="14">
        <v>5203.383759262821</v>
      </c>
      <c r="AM289" s="13">
        <f t="shared" si="147"/>
        <v>393.85793908635424</v>
      </c>
      <c r="AN289" s="29">
        <f t="shared" si="150"/>
        <v>0.07569265641520803</v>
      </c>
      <c r="AO289" s="71"/>
      <c r="AP289" s="93">
        <v>4480197.67</v>
      </c>
      <c r="AQ289" s="93">
        <v>5200222.83</v>
      </c>
      <c r="AR289" s="16">
        <f t="shared" si="151"/>
        <v>720025.1600000001</v>
      </c>
      <c r="AS289" s="73">
        <f t="shared" si="152"/>
        <v>0.1607128106916765</v>
      </c>
    </row>
    <row r="290" spans="1:45" ht="12.75">
      <c r="A290" s="1" t="s">
        <v>582</v>
      </c>
      <c r="B290" s="1" t="s">
        <v>583</v>
      </c>
      <c r="C290" s="2" t="s">
        <v>576</v>
      </c>
      <c r="D290" s="1"/>
      <c r="F290" s="67">
        <v>154977997</v>
      </c>
      <c r="G290" s="62">
        <v>63.91</v>
      </c>
      <c r="H290" s="10">
        <f t="shared" si="148"/>
        <v>0.6391</v>
      </c>
      <c r="I290" s="40">
        <v>1194881.12</v>
      </c>
      <c r="J290" s="40">
        <v>0</v>
      </c>
      <c r="K290" s="40">
        <v>0</v>
      </c>
      <c r="L290" s="40">
        <v>42022.34</v>
      </c>
      <c r="M290" s="48">
        <f aca="true" t="shared" si="157" ref="M290:M310">SUM(I290:L290)</f>
        <v>1236903.4600000002</v>
      </c>
      <c r="N290" s="40">
        <v>0</v>
      </c>
      <c r="O290" s="40">
        <v>3153031.94</v>
      </c>
      <c r="P290" s="40">
        <v>0</v>
      </c>
      <c r="Q290" s="4">
        <f t="shared" si="156"/>
        <v>3153031.94</v>
      </c>
      <c r="R290" s="40">
        <v>743764.8</v>
      </c>
      <c r="S290" s="40">
        <v>15498</v>
      </c>
      <c r="T290" s="4">
        <f t="shared" si="155"/>
        <v>759262.8</v>
      </c>
      <c r="U290" s="4">
        <f aca="true" t="shared" si="158" ref="U290:U321">M290+Q290+T290</f>
        <v>5149198.2</v>
      </c>
      <c r="V290" s="5">
        <f aca="true" t="shared" si="159" ref="V290:V321">(T290/F290)*100</f>
        <v>0.48991651376162776</v>
      </c>
      <c r="W290" s="5">
        <f aca="true" t="shared" si="160" ref="W290:W321">(Q290/F290)*100</f>
        <v>2.0345029623785886</v>
      </c>
      <c r="X290" s="5">
        <f aca="true" t="shared" si="161" ref="X290:X321">(M290/F290)*100</f>
        <v>0.7981155286192014</v>
      </c>
      <c r="Y290" s="51"/>
      <c r="Z290" s="12">
        <f aca="true" t="shared" si="162" ref="Z290:Z321">((U290/F290)*100)-Y290</f>
        <v>3.322535004759418</v>
      </c>
      <c r="AA290" s="14">
        <v>195167.11915535445</v>
      </c>
      <c r="AB290" s="18">
        <f t="shared" si="154"/>
        <v>6484.495851717175</v>
      </c>
      <c r="AC290" s="19">
        <v>282.33355816125004</v>
      </c>
      <c r="AD290" s="18">
        <f t="shared" si="149"/>
        <v>6202.162293555925</v>
      </c>
      <c r="AE290" s="21"/>
      <c r="AF290" s="2">
        <f t="shared" si="153"/>
        <v>242494127.67954937</v>
      </c>
      <c r="AG290" s="5">
        <f aca="true" t="shared" si="163" ref="AG290:AG321">(M290/AF290)*100</f>
        <v>0.5100756343405317</v>
      </c>
      <c r="AH290" s="5">
        <f aca="true" t="shared" si="164" ref="AH290:AH321">(Q290/AF290)*100</f>
        <v>1.300250843256156</v>
      </c>
      <c r="AI290" s="5">
        <f aca="true" t="shared" si="165" ref="AI290:AI321">(R290/AF290)*100</f>
        <v>0.30671456134511793</v>
      </c>
      <c r="AJ290" s="5">
        <f aca="true" t="shared" si="166" ref="AJ290:AJ321">(U290/AF290)*100</f>
        <v>2.123432121541744</v>
      </c>
      <c r="AL290" s="14">
        <v>6310.0591668259995</v>
      </c>
      <c r="AM290" s="13">
        <f aca="true" t="shared" si="167" ref="AM290:AM321">AB290-AL290</f>
        <v>174.4366848911759</v>
      </c>
      <c r="AN290" s="29">
        <f t="shared" si="150"/>
        <v>0.027644223339179666</v>
      </c>
      <c r="AO290" s="71"/>
      <c r="AP290" s="93">
        <v>1911292.14</v>
      </c>
      <c r="AQ290" s="93">
        <v>1858998.77</v>
      </c>
      <c r="AR290" s="16">
        <f t="shared" si="151"/>
        <v>-52293.36999999988</v>
      </c>
      <c r="AS290" s="73">
        <f t="shared" si="152"/>
        <v>-0.027360218202958697</v>
      </c>
    </row>
    <row r="291" spans="1:45" ht="12.75">
      <c r="A291" s="1" t="s">
        <v>584</v>
      </c>
      <c r="B291" s="1" t="s">
        <v>391</v>
      </c>
      <c r="C291" s="2" t="s">
        <v>576</v>
      </c>
      <c r="D291" s="1"/>
      <c r="F291" s="67">
        <v>2251214397</v>
      </c>
      <c r="G291" s="62">
        <v>71.22</v>
      </c>
      <c r="H291" s="10">
        <f aca="true" t="shared" si="168" ref="H291:H322">G291/100</f>
        <v>0.7121999999999999</v>
      </c>
      <c r="I291" s="40">
        <v>17316183.31</v>
      </c>
      <c r="J291" s="40">
        <v>1653272.04</v>
      </c>
      <c r="K291" s="40">
        <v>0</v>
      </c>
      <c r="L291" s="40">
        <v>609007.26</v>
      </c>
      <c r="M291" s="48">
        <f t="shared" si="157"/>
        <v>19578462.61</v>
      </c>
      <c r="N291" s="40">
        <v>0</v>
      </c>
      <c r="O291" s="40">
        <v>39496396.66</v>
      </c>
      <c r="P291" s="40">
        <v>0</v>
      </c>
      <c r="Q291" s="4">
        <f t="shared" si="156"/>
        <v>39496396.66</v>
      </c>
      <c r="R291" s="40">
        <v>6750910</v>
      </c>
      <c r="S291" s="40">
        <v>675366</v>
      </c>
      <c r="T291" s="4">
        <f t="shared" si="155"/>
        <v>7426276</v>
      </c>
      <c r="U291" s="4">
        <f t="shared" si="158"/>
        <v>66501135.269999996</v>
      </c>
      <c r="V291" s="5">
        <f t="shared" si="159"/>
        <v>0.32987866503947205</v>
      </c>
      <c r="W291" s="5">
        <f t="shared" si="160"/>
        <v>1.754448475126734</v>
      </c>
      <c r="X291" s="5">
        <f t="shared" si="161"/>
        <v>0.8696844972247217</v>
      </c>
      <c r="Y291" s="51"/>
      <c r="Z291" s="12">
        <f t="shared" si="162"/>
        <v>2.9540116373909275</v>
      </c>
      <c r="AA291" s="14">
        <v>262253.1014880455</v>
      </c>
      <c r="AB291" s="18">
        <f t="shared" si="154"/>
        <v>7746.987137375503</v>
      </c>
      <c r="AC291" s="19">
        <v>270.58879264049995</v>
      </c>
      <c r="AD291" s="18">
        <f aca="true" t="shared" si="169" ref="AD291:AD322">AB291-AC291</f>
        <v>7476.398344735003</v>
      </c>
      <c r="AE291" s="21"/>
      <c r="AF291" s="2">
        <f aca="true" t="shared" si="170" ref="AF291:AF300">F291/H291</f>
        <v>3160930071.609099</v>
      </c>
      <c r="AG291" s="5">
        <f t="shared" si="163"/>
        <v>0.6193892989234467</v>
      </c>
      <c r="AH291" s="5">
        <f t="shared" si="164"/>
        <v>1.2495182039852597</v>
      </c>
      <c r="AI291" s="5">
        <f t="shared" si="165"/>
        <v>0.21357353206372548</v>
      </c>
      <c r="AJ291" s="5">
        <f t="shared" si="166"/>
        <v>2.103847088149818</v>
      </c>
      <c r="AL291" s="14">
        <v>6374.236202454099</v>
      </c>
      <c r="AM291" s="13">
        <f t="shared" si="167"/>
        <v>1372.7509349214042</v>
      </c>
      <c r="AN291" s="29">
        <f aca="true" t="shared" si="171" ref="AN291:AN322">AM291/AL291</f>
        <v>0.21535928248044703</v>
      </c>
      <c r="AO291" s="71"/>
      <c r="AP291" s="93">
        <v>13701370</v>
      </c>
      <c r="AQ291" s="93">
        <v>15046182</v>
      </c>
      <c r="AR291" s="16">
        <f aca="true" t="shared" si="172" ref="AR291:AR322">AQ291-AP291</f>
        <v>1344812</v>
      </c>
      <c r="AS291" s="73">
        <f aca="true" t="shared" si="173" ref="AS291:AS322">AR291/AP291</f>
        <v>0.09815164468954564</v>
      </c>
    </row>
    <row r="292" spans="1:45" ht="12.75">
      <c r="A292" s="1" t="s">
        <v>585</v>
      </c>
      <c r="B292" s="1" t="s">
        <v>393</v>
      </c>
      <c r="C292" s="2" t="s">
        <v>576</v>
      </c>
      <c r="D292" s="1"/>
      <c r="F292" s="67">
        <v>2612998236</v>
      </c>
      <c r="G292" s="62">
        <v>75.28</v>
      </c>
      <c r="H292" s="10">
        <f t="shared" si="168"/>
        <v>0.7528</v>
      </c>
      <c r="I292" s="40">
        <v>17800055.57</v>
      </c>
      <c r="J292" s="40">
        <v>1699127.59</v>
      </c>
      <c r="K292" s="40">
        <v>0</v>
      </c>
      <c r="L292" s="40">
        <v>626144.32</v>
      </c>
      <c r="M292" s="48">
        <f t="shared" si="157"/>
        <v>20125327.48</v>
      </c>
      <c r="N292" s="40">
        <v>43550376</v>
      </c>
      <c r="O292" s="40">
        <v>0</v>
      </c>
      <c r="P292" s="40">
        <v>0</v>
      </c>
      <c r="Q292" s="4">
        <f t="shared" si="156"/>
        <v>43550376</v>
      </c>
      <c r="R292" s="40">
        <v>13587963.09</v>
      </c>
      <c r="S292" s="40">
        <v>783899</v>
      </c>
      <c r="T292" s="4">
        <f t="shared" si="155"/>
        <v>14371862.09</v>
      </c>
      <c r="U292" s="4">
        <f t="shared" si="158"/>
        <v>78047565.57000001</v>
      </c>
      <c r="V292" s="5">
        <f t="shared" si="159"/>
        <v>0.5500142285591654</v>
      </c>
      <c r="W292" s="5">
        <f t="shared" si="160"/>
        <v>1.6666821814111628</v>
      </c>
      <c r="X292" s="5">
        <f t="shared" si="161"/>
        <v>0.7702005765915871</v>
      </c>
      <c r="Y292" s="51"/>
      <c r="Z292" s="12">
        <f t="shared" si="162"/>
        <v>2.9868969865619155</v>
      </c>
      <c r="AA292" s="14">
        <v>163143.9638579983</v>
      </c>
      <c r="AB292" s="18">
        <f t="shared" si="154"/>
        <v>4872.942140232211</v>
      </c>
      <c r="AC292" s="19">
        <v>235.85615032162502</v>
      </c>
      <c r="AD292" s="18">
        <f t="shared" si="169"/>
        <v>4637.085989910586</v>
      </c>
      <c r="AE292" s="21"/>
      <c r="AF292" s="2">
        <f t="shared" si="170"/>
        <v>3471039102.0191283</v>
      </c>
      <c r="AG292" s="5">
        <f t="shared" si="163"/>
        <v>0.5798069940581468</v>
      </c>
      <c r="AH292" s="5">
        <f t="shared" si="164"/>
        <v>1.2546783461663233</v>
      </c>
      <c r="AI292" s="5">
        <f t="shared" si="165"/>
        <v>0.3914667248230014</v>
      </c>
      <c r="AJ292" s="5">
        <f t="shared" si="166"/>
        <v>2.24853605148381</v>
      </c>
      <c r="AL292" s="14">
        <v>4561.200583290822</v>
      </c>
      <c r="AM292" s="13">
        <f t="shared" si="167"/>
        <v>311.7415569413897</v>
      </c>
      <c r="AN292" s="29">
        <f t="shared" si="171"/>
        <v>0.06834638188975982</v>
      </c>
      <c r="AO292" s="71"/>
      <c r="AP292" s="93">
        <v>30555762.96</v>
      </c>
      <c r="AQ292" s="93">
        <v>31394035.09</v>
      </c>
      <c r="AR292" s="16">
        <f t="shared" si="172"/>
        <v>838272.129999999</v>
      </c>
      <c r="AS292" s="73">
        <f t="shared" si="173"/>
        <v>0.027434174400991586</v>
      </c>
    </row>
    <row r="293" spans="1:45" ht="12.75">
      <c r="A293" s="1" t="s">
        <v>586</v>
      </c>
      <c r="B293" s="1" t="s">
        <v>587</v>
      </c>
      <c r="C293" s="2" t="s">
        <v>576</v>
      </c>
      <c r="D293" s="1"/>
      <c r="F293" s="67">
        <v>224457622</v>
      </c>
      <c r="G293" s="62">
        <v>61.5</v>
      </c>
      <c r="H293" s="10">
        <f t="shared" si="168"/>
        <v>0.615</v>
      </c>
      <c r="I293" s="40">
        <v>1875418.41</v>
      </c>
      <c r="J293" s="40">
        <v>0</v>
      </c>
      <c r="K293" s="40">
        <v>0</v>
      </c>
      <c r="L293" s="40">
        <v>65956.8</v>
      </c>
      <c r="M293" s="48">
        <f t="shared" si="157"/>
        <v>1941375.21</v>
      </c>
      <c r="N293" s="40">
        <v>0</v>
      </c>
      <c r="O293" s="40">
        <v>5096029.58</v>
      </c>
      <c r="P293" s="40">
        <v>0</v>
      </c>
      <c r="Q293" s="4">
        <f t="shared" si="156"/>
        <v>5096029.58</v>
      </c>
      <c r="R293" s="40">
        <v>1279408.44</v>
      </c>
      <c r="S293" s="40">
        <v>23378.6</v>
      </c>
      <c r="T293" s="4">
        <f t="shared" si="155"/>
        <v>1302787.04</v>
      </c>
      <c r="U293" s="4">
        <f t="shared" si="158"/>
        <v>8340191.83</v>
      </c>
      <c r="V293" s="5">
        <f t="shared" si="159"/>
        <v>0.5804155939957343</v>
      </c>
      <c r="W293" s="5">
        <f t="shared" si="160"/>
        <v>2.2703749307296857</v>
      </c>
      <c r="X293" s="5">
        <f t="shared" si="161"/>
        <v>0.8649183719856035</v>
      </c>
      <c r="Y293" s="51"/>
      <c r="Z293" s="12">
        <f t="shared" si="162"/>
        <v>3.715708896711024</v>
      </c>
      <c r="AA293" s="14">
        <v>227567.8738317757</v>
      </c>
      <c r="AB293" s="18">
        <f t="shared" si="154"/>
        <v>8455.759734023408</v>
      </c>
      <c r="AC293" s="19">
        <v>271.64816340300007</v>
      </c>
      <c r="AD293" s="18">
        <f t="shared" si="169"/>
        <v>8184.111570620408</v>
      </c>
      <c r="AE293" s="21"/>
      <c r="AF293" s="2">
        <f t="shared" si="170"/>
        <v>364971743.0894309</v>
      </c>
      <c r="AG293" s="5">
        <f t="shared" si="163"/>
        <v>0.5319247987711462</v>
      </c>
      <c r="AH293" s="5">
        <f t="shared" si="164"/>
        <v>1.3962805823987567</v>
      </c>
      <c r="AI293" s="5">
        <f t="shared" si="165"/>
        <v>0.35054999852043334</v>
      </c>
      <c r="AJ293" s="5">
        <f t="shared" si="166"/>
        <v>2.2851609714772794</v>
      </c>
      <c r="AL293" s="14">
        <v>7977.5382550750155</v>
      </c>
      <c r="AM293" s="13">
        <f t="shared" si="167"/>
        <v>478.22147894839236</v>
      </c>
      <c r="AN293" s="29">
        <f t="shared" si="171"/>
        <v>0.059945996328399365</v>
      </c>
      <c r="AO293" s="71"/>
      <c r="AP293" s="93">
        <v>2569124</v>
      </c>
      <c r="AQ293" s="93">
        <v>2547079.44</v>
      </c>
      <c r="AR293" s="16">
        <f t="shared" si="172"/>
        <v>-22044.560000000056</v>
      </c>
      <c r="AS293" s="73">
        <f t="shared" si="173"/>
        <v>-0.008580574546032055</v>
      </c>
    </row>
    <row r="294" spans="1:45" ht="12.75">
      <c r="A294" s="1" t="s">
        <v>588</v>
      </c>
      <c r="B294" s="1" t="s">
        <v>589</v>
      </c>
      <c r="C294" s="2" t="s">
        <v>576</v>
      </c>
      <c r="D294" s="1"/>
      <c r="F294" s="67">
        <v>1008758681</v>
      </c>
      <c r="G294" s="62">
        <v>59.68</v>
      </c>
      <c r="H294" s="10">
        <f t="shared" si="168"/>
        <v>0.5968</v>
      </c>
      <c r="I294" s="40">
        <v>8477468.959999999</v>
      </c>
      <c r="J294" s="40">
        <v>0</v>
      </c>
      <c r="K294" s="40">
        <v>0</v>
      </c>
      <c r="L294" s="40">
        <v>298129.94</v>
      </c>
      <c r="M294" s="48">
        <f t="shared" si="157"/>
        <v>8775598.899999999</v>
      </c>
      <c r="N294" s="40">
        <v>0</v>
      </c>
      <c r="O294" s="40">
        <v>14660858.19</v>
      </c>
      <c r="P294" s="40">
        <v>0</v>
      </c>
      <c r="Q294" s="4">
        <f t="shared" si="156"/>
        <v>14660858.19</v>
      </c>
      <c r="R294" s="40">
        <v>7263062.5</v>
      </c>
      <c r="S294" s="40">
        <v>101516.33</v>
      </c>
      <c r="T294" s="4">
        <f t="shared" si="155"/>
        <v>7364578.83</v>
      </c>
      <c r="U294" s="4">
        <f t="shared" si="158"/>
        <v>30801035.919999994</v>
      </c>
      <c r="V294" s="5">
        <f t="shared" si="159"/>
        <v>0.7300634897832418</v>
      </c>
      <c r="W294" s="5">
        <f t="shared" si="160"/>
        <v>1.4533563344868998</v>
      </c>
      <c r="X294" s="5">
        <f t="shared" si="161"/>
        <v>0.8699403598986226</v>
      </c>
      <c r="Y294" s="51"/>
      <c r="Z294" s="12">
        <f t="shared" si="162"/>
        <v>3.053360184168764</v>
      </c>
      <c r="AA294" s="14">
        <v>345059.6474045054</v>
      </c>
      <c r="AB294" s="18">
        <f t="shared" si="154"/>
        <v>10535.913885482294</v>
      </c>
      <c r="AC294" s="19">
        <v>185.92131256177498</v>
      </c>
      <c r="AD294" s="18">
        <f t="shared" si="169"/>
        <v>10349.992572920519</v>
      </c>
      <c r="AE294" s="21"/>
      <c r="AF294" s="2">
        <f t="shared" si="170"/>
        <v>1690279291.219839</v>
      </c>
      <c r="AG294" s="5">
        <f t="shared" si="163"/>
        <v>0.519180406787498</v>
      </c>
      <c r="AH294" s="5">
        <f t="shared" si="164"/>
        <v>0.8673630604217818</v>
      </c>
      <c r="AI294" s="5">
        <f t="shared" si="165"/>
        <v>0.4296959998106821</v>
      </c>
      <c r="AJ294" s="5">
        <f t="shared" si="166"/>
        <v>1.8222453579119182</v>
      </c>
      <c r="AL294" s="14">
        <v>9679.551004347528</v>
      </c>
      <c r="AM294" s="13">
        <f t="shared" si="167"/>
        <v>856.3628811347662</v>
      </c>
      <c r="AN294" s="29">
        <f t="shared" si="171"/>
        <v>0.08847134342803034</v>
      </c>
      <c r="AO294" s="71"/>
      <c r="AP294" s="93">
        <v>18582439.4</v>
      </c>
      <c r="AQ294" s="93">
        <v>19448475.14</v>
      </c>
      <c r="AR294" s="16">
        <f t="shared" si="172"/>
        <v>866035.7400000021</v>
      </c>
      <c r="AS294" s="73">
        <f t="shared" si="173"/>
        <v>0.046605061981259695</v>
      </c>
    </row>
    <row r="295" spans="1:45" ht="12.75">
      <c r="A295" s="1" t="s">
        <v>590</v>
      </c>
      <c r="B295" s="1" t="s">
        <v>591</v>
      </c>
      <c r="C295" s="2" t="s">
        <v>576</v>
      </c>
      <c r="D295" s="1"/>
      <c r="F295" s="67">
        <v>2336446160</v>
      </c>
      <c r="G295" s="62">
        <v>64.81</v>
      </c>
      <c r="H295" s="10">
        <f t="shared" si="168"/>
        <v>0.6481</v>
      </c>
      <c r="I295" s="40">
        <v>18745730.36</v>
      </c>
      <c r="J295" s="40">
        <v>0</v>
      </c>
      <c r="K295" s="40">
        <v>0</v>
      </c>
      <c r="L295" s="40">
        <v>659363.77</v>
      </c>
      <c r="M295" s="48">
        <f t="shared" si="157"/>
        <v>19405094.13</v>
      </c>
      <c r="N295" s="40">
        <v>0</v>
      </c>
      <c r="O295" s="40">
        <v>31826326.31</v>
      </c>
      <c r="P295" s="40">
        <v>0</v>
      </c>
      <c r="Q295" s="4">
        <f t="shared" si="156"/>
        <v>31826326.31</v>
      </c>
      <c r="R295" s="40">
        <v>13325618.78</v>
      </c>
      <c r="S295" s="40">
        <v>467289</v>
      </c>
      <c r="T295" s="4">
        <f t="shared" si="155"/>
        <v>13792907.78</v>
      </c>
      <c r="U295" s="4">
        <f t="shared" si="158"/>
        <v>65024328.22</v>
      </c>
      <c r="V295" s="5">
        <f t="shared" si="159"/>
        <v>0.5903370690125382</v>
      </c>
      <c r="W295" s="5">
        <f t="shared" si="160"/>
        <v>1.3621681875177472</v>
      </c>
      <c r="X295" s="5">
        <f t="shared" si="161"/>
        <v>0.8305388954479482</v>
      </c>
      <c r="Y295" s="51"/>
      <c r="Z295" s="12">
        <f t="shared" si="162"/>
        <v>2.7830441519782334</v>
      </c>
      <c r="AA295" s="14">
        <v>412253.68612401537</v>
      </c>
      <c r="AB295" s="18">
        <f t="shared" si="154"/>
        <v>11473.202102989111</v>
      </c>
      <c r="AC295" s="19">
        <v>182.728050334875</v>
      </c>
      <c r="AD295" s="18">
        <f t="shared" si="169"/>
        <v>11290.474052654235</v>
      </c>
      <c r="AE295" s="21"/>
      <c r="AF295" s="2">
        <f t="shared" si="170"/>
        <v>3605070452.090727</v>
      </c>
      <c r="AG295" s="5">
        <f t="shared" si="163"/>
        <v>0.5382722581398152</v>
      </c>
      <c r="AH295" s="5">
        <f t="shared" si="164"/>
        <v>0.8828212023302519</v>
      </c>
      <c r="AI295" s="5">
        <f t="shared" si="165"/>
        <v>0.3696354608624065</v>
      </c>
      <c r="AJ295" s="5">
        <f t="shared" si="166"/>
        <v>1.803690914897093</v>
      </c>
      <c r="AL295" s="14">
        <v>10364.336166370314</v>
      </c>
      <c r="AM295" s="13">
        <f t="shared" si="167"/>
        <v>1108.8659366187967</v>
      </c>
      <c r="AN295" s="29">
        <f t="shared" si="171"/>
        <v>0.10698861160223556</v>
      </c>
      <c r="AO295" s="71"/>
      <c r="AP295" s="93">
        <v>26810822.07</v>
      </c>
      <c r="AQ295" s="93">
        <v>27459283.85</v>
      </c>
      <c r="AR295" s="16">
        <f t="shared" si="172"/>
        <v>648461.7800000012</v>
      </c>
      <c r="AS295" s="73">
        <f t="shared" si="173"/>
        <v>0.02418656833076365</v>
      </c>
    </row>
    <row r="296" spans="1:45" ht="12.75">
      <c r="A296" s="1" t="s">
        <v>592</v>
      </c>
      <c r="B296" s="1" t="s">
        <v>593</v>
      </c>
      <c r="C296" s="2" t="s">
        <v>576</v>
      </c>
      <c r="D296" s="3" t="s">
        <v>54</v>
      </c>
      <c r="F296" s="67">
        <v>1883665278</v>
      </c>
      <c r="G296" s="62">
        <v>96.64</v>
      </c>
      <c r="H296" s="10">
        <f t="shared" si="168"/>
        <v>0.9664</v>
      </c>
      <c r="I296" s="40">
        <v>11206577.59</v>
      </c>
      <c r="J296" s="40">
        <v>0</v>
      </c>
      <c r="K296" s="40">
        <v>0</v>
      </c>
      <c r="L296" s="40">
        <v>394167.64</v>
      </c>
      <c r="M296" s="48">
        <f t="shared" si="157"/>
        <v>11600745.23</v>
      </c>
      <c r="N296" s="40">
        <v>21115662</v>
      </c>
      <c r="O296" s="40">
        <v>0</v>
      </c>
      <c r="P296" s="40">
        <v>1857792</v>
      </c>
      <c r="Q296" s="4">
        <f t="shared" si="156"/>
        <v>22973454</v>
      </c>
      <c r="R296" s="40">
        <v>40297670</v>
      </c>
      <c r="S296" s="40">
        <v>0</v>
      </c>
      <c r="T296" s="4">
        <f t="shared" si="155"/>
        <v>40297670</v>
      </c>
      <c r="U296" s="4">
        <f t="shared" si="158"/>
        <v>74871869.23</v>
      </c>
      <c r="V296" s="5">
        <f t="shared" si="159"/>
        <v>2.1393222283518676</v>
      </c>
      <c r="W296" s="5">
        <f t="shared" si="160"/>
        <v>1.2196144542406329</v>
      </c>
      <c r="X296" s="5">
        <f t="shared" si="161"/>
        <v>0.6158602255660414</v>
      </c>
      <c r="Y296" s="51"/>
      <c r="Z296" s="12">
        <f t="shared" si="162"/>
        <v>3.974796908158542</v>
      </c>
      <c r="AA296" s="14">
        <v>61498.99842534714</v>
      </c>
      <c r="AB296" s="18">
        <f t="shared" si="154"/>
        <v>2444.460287959169</v>
      </c>
      <c r="AC296" s="19">
        <v>226.95038594482497</v>
      </c>
      <c r="AD296" s="18">
        <f t="shared" si="169"/>
        <v>2217.509902014344</v>
      </c>
      <c r="AE296" s="21"/>
      <c r="AF296" s="2">
        <f t="shared" si="170"/>
        <v>1949156951.5728476</v>
      </c>
      <c r="AG296" s="5">
        <f t="shared" si="163"/>
        <v>0.5951673219870224</v>
      </c>
      <c r="AH296" s="5">
        <f t="shared" si="164"/>
        <v>1.1786354085781476</v>
      </c>
      <c r="AI296" s="5">
        <f t="shared" si="165"/>
        <v>2.067441001479245</v>
      </c>
      <c r="AJ296" s="5">
        <f t="shared" si="166"/>
        <v>3.8412437320444153</v>
      </c>
      <c r="AL296" s="14">
        <v>2436.774671097192</v>
      </c>
      <c r="AM296" s="13">
        <f t="shared" si="167"/>
        <v>7.685616861976996</v>
      </c>
      <c r="AN296" s="29">
        <f t="shared" si="171"/>
        <v>0.0031540121264131654</v>
      </c>
      <c r="AO296" s="71"/>
      <c r="AP296" s="93">
        <v>148758169</v>
      </c>
      <c r="AQ296" s="93">
        <v>147726573</v>
      </c>
      <c r="AR296" s="16">
        <f t="shared" si="172"/>
        <v>-1031596</v>
      </c>
      <c r="AS296" s="73">
        <f t="shared" si="173"/>
        <v>-0.006934718321250647</v>
      </c>
    </row>
    <row r="297" spans="1:45" ht="12.75">
      <c r="A297" s="1" t="s">
        <v>594</v>
      </c>
      <c r="B297" s="1" t="s">
        <v>180</v>
      </c>
      <c r="C297" s="2" t="s">
        <v>576</v>
      </c>
      <c r="D297" s="1"/>
      <c r="F297" s="67">
        <v>853789317</v>
      </c>
      <c r="G297" s="62">
        <v>66.29</v>
      </c>
      <c r="H297" s="10">
        <f t="shared" si="168"/>
        <v>0.6629</v>
      </c>
      <c r="I297" s="40">
        <v>6602928.92</v>
      </c>
      <c r="J297" s="40">
        <v>630367.96</v>
      </c>
      <c r="K297" s="40">
        <v>0</v>
      </c>
      <c r="L297" s="40">
        <v>232188.77</v>
      </c>
      <c r="M297" s="48">
        <f t="shared" si="157"/>
        <v>7465485.649999999</v>
      </c>
      <c r="N297" s="40">
        <v>19637597</v>
      </c>
      <c r="O297" s="40">
        <v>0</v>
      </c>
      <c r="P297" s="40">
        <v>0</v>
      </c>
      <c r="Q297" s="4">
        <f t="shared" si="156"/>
        <v>19637597</v>
      </c>
      <c r="R297" s="40">
        <v>3415033.24</v>
      </c>
      <c r="S297" s="40">
        <v>426894.65</v>
      </c>
      <c r="T297" s="4">
        <f t="shared" si="155"/>
        <v>3841927.89</v>
      </c>
      <c r="U297" s="4">
        <f t="shared" si="158"/>
        <v>30945010.54</v>
      </c>
      <c r="V297" s="5">
        <f t="shared" si="159"/>
        <v>0.4499854722356523</v>
      </c>
      <c r="W297" s="5">
        <f t="shared" si="160"/>
        <v>2.300051852253382</v>
      </c>
      <c r="X297" s="5">
        <f t="shared" si="161"/>
        <v>0.8743943618587112</v>
      </c>
      <c r="Y297" s="51"/>
      <c r="Z297" s="12">
        <f t="shared" si="162"/>
        <v>3.6244316863477453</v>
      </c>
      <c r="AA297" s="14">
        <v>156763.36936090226</v>
      </c>
      <c r="AB297" s="18">
        <f aca="true" t="shared" si="174" ref="AB297:AB328">(AA297/100)*Z297</f>
        <v>5681.781231702895</v>
      </c>
      <c r="AC297" s="19">
        <v>274.2241405990501</v>
      </c>
      <c r="AD297" s="18">
        <f t="shared" si="169"/>
        <v>5407.557091103845</v>
      </c>
      <c r="AE297" s="21"/>
      <c r="AF297" s="2">
        <f t="shared" si="170"/>
        <v>1287960954.8951576</v>
      </c>
      <c r="AG297" s="5">
        <f t="shared" si="163"/>
        <v>0.5796360224761398</v>
      </c>
      <c r="AH297" s="5">
        <f t="shared" si="164"/>
        <v>1.524704372858767</v>
      </c>
      <c r="AI297" s="5">
        <f t="shared" si="165"/>
        <v>0.26515037020497184</v>
      </c>
      <c r="AJ297" s="5">
        <f t="shared" si="166"/>
        <v>2.402635764879921</v>
      </c>
      <c r="AL297" s="14">
        <v>5157.76463282363</v>
      </c>
      <c r="AM297" s="13">
        <f t="shared" si="167"/>
        <v>524.0165988792651</v>
      </c>
      <c r="AN297" s="29">
        <f t="shared" si="171"/>
        <v>0.101597617608307</v>
      </c>
      <c r="AO297" s="71"/>
      <c r="AP297" s="93">
        <v>8396742.51</v>
      </c>
      <c r="AQ297" s="93">
        <v>8948330.870000001</v>
      </c>
      <c r="AR297" s="16">
        <f t="shared" si="172"/>
        <v>551588.3600000013</v>
      </c>
      <c r="AS297" s="73">
        <f t="shared" si="173"/>
        <v>0.06569075559279015</v>
      </c>
    </row>
    <row r="298" spans="1:45" ht="12.75">
      <c r="A298" s="1" t="s">
        <v>595</v>
      </c>
      <c r="B298" s="1" t="s">
        <v>596</v>
      </c>
      <c r="C298" s="2" t="s">
        <v>576</v>
      </c>
      <c r="D298" s="1"/>
      <c r="F298" s="67">
        <v>2580293449</v>
      </c>
      <c r="G298" s="62">
        <v>64.75</v>
      </c>
      <c r="H298" s="10">
        <f t="shared" si="168"/>
        <v>0.6475</v>
      </c>
      <c r="I298" s="40">
        <v>21344220.76</v>
      </c>
      <c r="J298" s="40">
        <v>2037857.97</v>
      </c>
      <c r="K298" s="40">
        <v>0</v>
      </c>
      <c r="L298" s="40">
        <v>750654.45</v>
      </c>
      <c r="M298" s="48">
        <f t="shared" si="157"/>
        <v>24132733.18</v>
      </c>
      <c r="N298" s="40">
        <v>0</v>
      </c>
      <c r="O298" s="40">
        <v>66308869.96</v>
      </c>
      <c r="P298" s="40">
        <v>0</v>
      </c>
      <c r="Q298" s="4">
        <f t="shared" si="156"/>
        <v>66308869.96</v>
      </c>
      <c r="R298" s="40">
        <v>13563483.27</v>
      </c>
      <c r="S298" s="40">
        <v>1806205.41</v>
      </c>
      <c r="T298" s="4">
        <f t="shared" si="155"/>
        <v>15369688.68</v>
      </c>
      <c r="U298" s="4">
        <f t="shared" si="158"/>
        <v>105811291.82</v>
      </c>
      <c r="V298" s="5">
        <f t="shared" si="159"/>
        <v>0.5956566175043605</v>
      </c>
      <c r="W298" s="5">
        <f t="shared" si="160"/>
        <v>2.5698189477517834</v>
      </c>
      <c r="X298" s="5">
        <f t="shared" si="161"/>
        <v>0.9352708774016656</v>
      </c>
      <c r="Y298" s="51"/>
      <c r="Z298" s="12">
        <f t="shared" si="162"/>
        <v>4.100746442657809</v>
      </c>
      <c r="AA298" s="14">
        <v>238526.07966457022</v>
      </c>
      <c r="AB298" s="18">
        <f t="shared" si="174"/>
        <v>9781.349726655995</v>
      </c>
      <c r="AC298" s="19">
        <v>325.83582165150005</v>
      </c>
      <c r="AD298" s="18">
        <f t="shared" si="169"/>
        <v>9455.513905004495</v>
      </c>
      <c r="AE298" s="21"/>
      <c r="AF298" s="2">
        <f t="shared" si="170"/>
        <v>3985009187.644788</v>
      </c>
      <c r="AG298" s="5">
        <f t="shared" si="163"/>
        <v>0.6055878931175784</v>
      </c>
      <c r="AH298" s="5">
        <f t="shared" si="164"/>
        <v>1.6639577686692795</v>
      </c>
      <c r="AI298" s="5">
        <f t="shared" si="165"/>
        <v>0.3403626599419778</v>
      </c>
      <c r="AJ298" s="5">
        <f t="shared" si="166"/>
        <v>2.6552333216209316</v>
      </c>
      <c r="AL298" s="14">
        <v>9444.303483125339</v>
      </c>
      <c r="AM298" s="13">
        <f t="shared" si="167"/>
        <v>337.0462435306563</v>
      </c>
      <c r="AN298" s="29">
        <f t="shared" si="171"/>
        <v>0.03568778196643887</v>
      </c>
      <c r="AO298" s="71"/>
      <c r="AP298" s="93">
        <v>25248440.65</v>
      </c>
      <c r="AQ298" s="93">
        <v>26791800</v>
      </c>
      <c r="AR298" s="16">
        <f t="shared" si="172"/>
        <v>1543359.3500000015</v>
      </c>
      <c r="AS298" s="73">
        <f t="shared" si="173"/>
        <v>0.06112691755480755</v>
      </c>
    </row>
    <row r="299" spans="1:45" ht="12.75">
      <c r="A299" s="1" t="s">
        <v>597</v>
      </c>
      <c r="B299" s="1" t="s">
        <v>598</v>
      </c>
      <c r="C299" s="2" t="s">
        <v>599</v>
      </c>
      <c r="D299" s="1"/>
      <c r="F299" s="67">
        <v>964018523</v>
      </c>
      <c r="G299" s="62">
        <v>64.89</v>
      </c>
      <c r="H299" s="10">
        <f t="shared" si="168"/>
        <v>0.6489</v>
      </c>
      <c r="I299" s="40">
        <v>4621732.24</v>
      </c>
      <c r="J299" s="40">
        <v>0</v>
      </c>
      <c r="K299" s="40">
        <v>0</v>
      </c>
      <c r="L299" s="40">
        <v>391122.95</v>
      </c>
      <c r="M299" s="48">
        <f t="shared" si="157"/>
        <v>5012855.19</v>
      </c>
      <c r="N299" s="40">
        <v>19360105</v>
      </c>
      <c r="O299" s="40">
        <v>0</v>
      </c>
      <c r="P299" s="40">
        <v>0</v>
      </c>
      <c r="Q299" s="4">
        <f t="shared" si="156"/>
        <v>19360105</v>
      </c>
      <c r="R299" s="40">
        <v>13767156.47</v>
      </c>
      <c r="S299" s="40">
        <v>96402</v>
      </c>
      <c r="T299" s="4">
        <f t="shared" si="155"/>
        <v>13863558.47</v>
      </c>
      <c r="U299" s="4">
        <f t="shared" si="158"/>
        <v>38236518.660000004</v>
      </c>
      <c r="V299" s="5">
        <f t="shared" si="159"/>
        <v>1.4381008392719443</v>
      </c>
      <c r="W299" s="5">
        <f t="shared" si="160"/>
        <v>2.0082710589161574</v>
      </c>
      <c r="X299" s="5">
        <f t="shared" si="161"/>
        <v>0.5199957335259626</v>
      </c>
      <c r="Y299" s="51"/>
      <c r="Z299" s="12">
        <f t="shared" si="162"/>
        <v>3.966367631714064</v>
      </c>
      <c r="AA299" s="14">
        <v>118588.74329958309</v>
      </c>
      <c r="AB299" s="18">
        <f t="shared" si="174"/>
        <v>4703.665529091145</v>
      </c>
      <c r="AC299" s="19">
        <v>321.2885148408</v>
      </c>
      <c r="AD299" s="18">
        <f t="shared" si="169"/>
        <v>4382.3770142503445</v>
      </c>
      <c r="AE299" s="21"/>
      <c r="AF299" s="2">
        <f t="shared" si="170"/>
        <v>1485619545.3844967</v>
      </c>
      <c r="AG299" s="5">
        <f t="shared" si="163"/>
        <v>0.33742523148499715</v>
      </c>
      <c r="AH299" s="5">
        <f t="shared" si="164"/>
        <v>1.3031670901306946</v>
      </c>
      <c r="AI299" s="5">
        <f t="shared" si="165"/>
        <v>0.9266946246615846</v>
      </c>
      <c r="AJ299" s="5">
        <f t="shared" si="166"/>
        <v>2.5737759562192566</v>
      </c>
      <c r="AL299" s="14">
        <v>4398.181187396336</v>
      </c>
      <c r="AM299" s="13">
        <f t="shared" si="167"/>
        <v>305.4843416948088</v>
      </c>
      <c r="AN299" s="29">
        <f t="shared" si="171"/>
        <v>0.06945697066101349</v>
      </c>
      <c r="AO299" s="71"/>
      <c r="AP299" s="93">
        <v>25197655.700000003</v>
      </c>
      <c r="AQ299" s="93">
        <v>27148167.98</v>
      </c>
      <c r="AR299" s="16">
        <f t="shared" si="172"/>
        <v>1950512.2799999975</v>
      </c>
      <c r="AS299" s="73">
        <f t="shared" si="173"/>
        <v>0.07740848209145096</v>
      </c>
    </row>
    <row r="300" spans="1:45" ht="12.75">
      <c r="A300" s="1" t="s">
        <v>600</v>
      </c>
      <c r="B300" s="1" t="s">
        <v>601</v>
      </c>
      <c r="C300" s="2" t="s">
        <v>599</v>
      </c>
      <c r="D300" s="1"/>
      <c r="F300" s="67">
        <v>490779329</v>
      </c>
      <c r="G300" s="62">
        <v>50.1</v>
      </c>
      <c r="H300" s="10">
        <f t="shared" si="168"/>
        <v>0.501</v>
      </c>
      <c r="I300" s="40">
        <v>3049442.31</v>
      </c>
      <c r="J300" s="40">
        <v>0</v>
      </c>
      <c r="K300" s="40">
        <v>0</v>
      </c>
      <c r="L300" s="40">
        <v>258028.03</v>
      </c>
      <c r="M300" s="48">
        <f t="shared" si="157"/>
        <v>3307470.34</v>
      </c>
      <c r="N300" s="40">
        <v>10654112</v>
      </c>
      <c r="O300" s="40">
        <v>0</v>
      </c>
      <c r="P300" s="40">
        <v>0</v>
      </c>
      <c r="Q300" s="4">
        <f t="shared" si="156"/>
        <v>10654112</v>
      </c>
      <c r="R300" s="40">
        <v>3181220.19</v>
      </c>
      <c r="S300" s="40">
        <v>147234</v>
      </c>
      <c r="T300" s="4">
        <f t="shared" si="155"/>
        <v>3328454.19</v>
      </c>
      <c r="U300" s="4">
        <f t="shared" si="158"/>
        <v>17290036.53</v>
      </c>
      <c r="V300" s="5">
        <f t="shared" si="159"/>
        <v>0.6781977139872571</v>
      </c>
      <c r="W300" s="5">
        <f t="shared" si="160"/>
        <v>2.1708558960110564</v>
      </c>
      <c r="X300" s="5">
        <f t="shared" si="161"/>
        <v>0.673922095850944</v>
      </c>
      <c r="Y300" s="51"/>
      <c r="Z300" s="12">
        <f t="shared" si="162"/>
        <v>3.522975705849258</v>
      </c>
      <c r="AA300" s="14">
        <v>201837.91512915128</v>
      </c>
      <c r="AB300" s="18">
        <f t="shared" si="174"/>
        <v>7110.700715192644</v>
      </c>
      <c r="AC300" s="19">
        <v>245.63669244929997</v>
      </c>
      <c r="AD300" s="18">
        <f t="shared" si="169"/>
        <v>6865.064022743343</v>
      </c>
      <c r="AE300" s="21"/>
      <c r="AF300" s="2">
        <f t="shared" si="170"/>
        <v>979599459.0818363</v>
      </c>
      <c r="AG300" s="5">
        <f t="shared" si="163"/>
        <v>0.3376349700213229</v>
      </c>
      <c r="AH300" s="5">
        <f t="shared" si="164"/>
        <v>1.0875988039015392</v>
      </c>
      <c r="AI300" s="5">
        <f t="shared" si="165"/>
        <v>0.3247470341584007</v>
      </c>
      <c r="AJ300" s="5">
        <f t="shared" si="166"/>
        <v>1.765010828630478</v>
      </c>
      <c r="AL300" s="14">
        <v>6534.466804323002</v>
      </c>
      <c r="AM300" s="13">
        <f t="shared" si="167"/>
        <v>576.2339108696415</v>
      </c>
      <c r="AN300" s="29">
        <f t="shared" si="171"/>
        <v>0.08818376894782338</v>
      </c>
      <c r="AO300" s="71"/>
      <c r="AP300" s="93">
        <v>6525552.09</v>
      </c>
      <c r="AQ300" s="93">
        <v>7930856.67</v>
      </c>
      <c r="AR300" s="16">
        <f t="shared" si="172"/>
        <v>1405304.58</v>
      </c>
      <c r="AS300" s="73">
        <f t="shared" si="173"/>
        <v>0.21535412799072456</v>
      </c>
    </row>
    <row r="301" spans="1:45" ht="12.75">
      <c r="A301" s="1" t="s">
        <v>602</v>
      </c>
      <c r="B301" s="1" t="s">
        <v>603</v>
      </c>
      <c r="C301" s="2" t="s">
        <v>599</v>
      </c>
      <c r="D301" s="3" t="s">
        <v>54</v>
      </c>
      <c r="F301" s="67">
        <v>142765014</v>
      </c>
      <c r="G301" s="62">
        <v>32.37</v>
      </c>
      <c r="H301" s="10">
        <f t="shared" si="168"/>
        <v>0.3237</v>
      </c>
      <c r="I301" s="40">
        <v>1367410.77</v>
      </c>
      <c r="J301" s="40">
        <v>0</v>
      </c>
      <c r="K301" s="40">
        <v>0</v>
      </c>
      <c r="L301" s="40">
        <v>115704.31</v>
      </c>
      <c r="M301" s="48">
        <f t="shared" si="157"/>
        <v>1483115.08</v>
      </c>
      <c r="N301" s="40">
        <v>6487295</v>
      </c>
      <c r="O301" s="40">
        <v>0</v>
      </c>
      <c r="P301" s="40">
        <v>0</v>
      </c>
      <c r="Q301" s="4">
        <f t="shared" si="156"/>
        <v>6487295</v>
      </c>
      <c r="R301" s="40">
        <v>2788201</v>
      </c>
      <c r="S301" s="40">
        <v>0</v>
      </c>
      <c r="T301" s="4">
        <f t="shared" si="155"/>
        <v>2788201</v>
      </c>
      <c r="U301" s="4">
        <f t="shared" si="158"/>
        <v>10758611.08</v>
      </c>
      <c r="V301" s="5">
        <f t="shared" si="159"/>
        <v>1.9530001937309374</v>
      </c>
      <c r="W301" s="5">
        <f t="shared" si="160"/>
        <v>4.544036958522625</v>
      </c>
      <c r="X301" s="5">
        <f t="shared" si="161"/>
        <v>1.0388505127733887</v>
      </c>
      <c r="Y301" s="51"/>
      <c r="Z301" s="12">
        <f t="shared" si="162"/>
        <v>7.535887665026951</v>
      </c>
      <c r="AA301" s="14">
        <v>63983.06962025316</v>
      </c>
      <c r="AB301" s="18">
        <f t="shared" si="174"/>
        <v>4821.692251218265</v>
      </c>
      <c r="AC301" s="19">
        <v>352.81478873520007</v>
      </c>
      <c r="AD301" s="18">
        <f t="shared" si="169"/>
        <v>4468.877462483065</v>
      </c>
      <c r="AE301" s="21"/>
      <c r="AF301" s="2">
        <f aca="true" t="shared" si="175" ref="AF301:AF338">F301/H301</f>
        <v>441041130.67655236</v>
      </c>
      <c r="AG301" s="5">
        <f t="shared" si="163"/>
        <v>0.3362759109847459</v>
      </c>
      <c r="AH301" s="5">
        <f t="shared" si="164"/>
        <v>1.4709047634737737</v>
      </c>
      <c r="AI301" s="5">
        <f t="shared" si="165"/>
        <v>0.6321861627107045</v>
      </c>
      <c r="AJ301" s="5">
        <f t="shared" si="166"/>
        <v>2.4393668371692243</v>
      </c>
      <c r="AL301" s="14">
        <v>4654.046662323735</v>
      </c>
      <c r="AM301" s="13">
        <f t="shared" si="167"/>
        <v>167.64558889452928</v>
      </c>
      <c r="AN301" s="29">
        <f t="shared" si="171"/>
        <v>0.036021467135618476</v>
      </c>
      <c r="AO301" s="71"/>
      <c r="AP301" s="93">
        <v>5359052.35</v>
      </c>
      <c r="AQ301" s="93">
        <v>5110768.35</v>
      </c>
      <c r="AR301" s="16">
        <f t="shared" si="172"/>
        <v>-248284</v>
      </c>
      <c r="AS301" s="73">
        <f t="shared" si="173"/>
        <v>-0.04632983292279278</v>
      </c>
    </row>
    <row r="302" spans="1:45" ht="12.75">
      <c r="A302" s="1" t="s">
        <v>604</v>
      </c>
      <c r="B302" s="1" t="s">
        <v>605</v>
      </c>
      <c r="C302" s="2" t="s">
        <v>599</v>
      </c>
      <c r="D302" s="1"/>
      <c r="F302" s="67">
        <v>2008626584</v>
      </c>
      <c r="G302" s="62">
        <v>36.9</v>
      </c>
      <c r="H302" s="10">
        <f t="shared" si="168"/>
        <v>0.369</v>
      </c>
      <c r="I302" s="40">
        <v>17109723.2</v>
      </c>
      <c r="J302" s="40">
        <v>0</v>
      </c>
      <c r="K302" s="40">
        <v>0</v>
      </c>
      <c r="L302" s="40">
        <v>1453092.61</v>
      </c>
      <c r="M302" s="48">
        <f t="shared" si="157"/>
        <v>18562815.81</v>
      </c>
      <c r="N302" s="40">
        <v>83642952.45</v>
      </c>
      <c r="O302" s="40">
        <v>0</v>
      </c>
      <c r="P302" s="40">
        <v>0</v>
      </c>
      <c r="Q302" s="4">
        <f t="shared" si="156"/>
        <v>83642952.45</v>
      </c>
      <c r="R302" s="40">
        <v>22190799</v>
      </c>
      <c r="S302" s="40">
        <v>400508</v>
      </c>
      <c r="T302" s="4">
        <f t="shared" si="155"/>
        <v>22591307</v>
      </c>
      <c r="U302" s="4">
        <f t="shared" si="158"/>
        <v>124797075.26</v>
      </c>
      <c r="V302" s="5">
        <f t="shared" si="159"/>
        <v>1.1247141295427563</v>
      </c>
      <c r="W302" s="5">
        <f t="shared" si="160"/>
        <v>4.164186271170053</v>
      </c>
      <c r="X302" s="5">
        <f t="shared" si="161"/>
        <v>0.9241546416772904</v>
      </c>
      <c r="Y302" s="51"/>
      <c r="Z302" s="12">
        <f t="shared" si="162"/>
        <v>6.2130550423901</v>
      </c>
      <c r="AA302" s="14">
        <v>95867.41009567799</v>
      </c>
      <c r="AB302" s="18">
        <f t="shared" si="174"/>
        <v>5956.294956958317</v>
      </c>
      <c r="AC302" s="37">
        <v>294.2219481075</v>
      </c>
      <c r="AD302" s="18">
        <f t="shared" si="169"/>
        <v>5662.073008850817</v>
      </c>
      <c r="AE302" s="21"/>
      <c r="AF302" s="2">
        <f t="shared" si="175"/>
        <v>5443432476.964769</v>
      </c>
      <c r="AG302" s="5">
        <f t="shared" si="163"/>
        <v>0.3410130627789202</v>
      </c>
      <c r="AH302" s="5">
        <f t="shared" si="164"/>
        <v>1.5365847340617496</v>
      </c>
      <c r="AI302" s="5">
        <f t="shared" si="165"/>
        <v>0.40766187683793</v>
      </c>
      <c r="AJ302" s="5">
        <f t="shared" si="166"/>
        <v>2.2926173106419467</v>
      </c>
      <c r="AL302" s="14">
        <v>5500.959953025503</v>
      </c>
      <c r="AM302" s="13">
        <f t="shared" si="167"/>
        <v>455.3350039328143</v>
      </c>
      <c r="AN302" s="29">
        <f t="shared" si="171"/>
        <v>0.08277373546091389</v>
      </c>
      <c r="AO302" s="71"/>
      <c r="AP302" s="93">
        <v>48151724</v>
      </c>
      <c r="AQ302" s="93">
        <v>49120726</v>
      </c>
      <c r="AR302" s="16">
        <f t="shared" si="172"/>
        <v>969002</v>
      </c>
      <c r="AS302" s="73">
        <f t="shared" si="173"/>
        <v>0.02012393159588637</v>
      </c>
    </row>
    <row r="303" spans="1:45" ht="12.75">
      <c r="A303" s="1" t="s">
        <v>606</v>
      </c>
      <c r="B303" s="1" t="s">
        <v>607</v>
      </c>
      <c r="C303" s="2" t="s">
        <v>599</v>
      </c>
      <c r="D303" s="3" t="s">
        <v>54</v>
      </c>
      <c r="F303" s="67">
        <v>7214867544</v>
      </c>
      <c r="G303" s="62">
        <v>71.64</v>
      </c>
      <c r="H303" s="10">
        <f t="shared" si="168"/>
        <v>0.7164</v>
      </c>
      <c r="I303" s="40">
        <v>32986807.330000002</v>
      </c>
      <c r="J303" s="40">
        <v>0</v>
      </c>
      <c r="K303" s="40">
        <v>0</v>
      </c>
      <c r="L303" s="40">
        <v>2791384.13</v>
      </c>
      <c r="M303" s="48">
        <f t="shared" si="157"/>
        <v>35778191.46</v>
      </c>
      <c r="N303" s="40">
        <v>136229467.5</v>
      </c>
      <c r="O303" s="40">
        <v>0</v>
      </c>
      <c r="P303" s="40">
        <v>0</v>
      </c>
      <c r="Q303" s="4">
        <f t="shared" si="156"/>
        <v>136229467.5</v>
      </c>
      <c r="R303" s="40">
        <v>51089943.71</v>
      </c>
      <c r="S303" s="40">
        <v>714100</v>
      </c>
      <c r="T303" s="4">
        <f t="shared" si="155"/>
        <v>51804043.71</v>
      </c>
      <c r="U303" s="4">
        <f t="shared" si="158"/>
        <v>223811702.67000002</v>
      </c>
      <c r="V303" s="5">
        <f t="shared" si="159"/>
        <v>0.718017945500345</v>
      </c>
      <c r="W303" s="5">
        <f t="shared" si="160"/>
        <v>1.888176971638109</v>
      </c>
      <c r="X303" s="5">
        <f t="shared" si="161"/>
        <v>0.49589533337661507</v>
      </c>
      <c r="Y303" s="51"/>
      <c r="Z303" s="12">
        <f t="shared" si="162"/>
        <v>3.102090250515069</v>
      </c>
      <c r="AA303" s="14">
        <v>171667.56868245194</v>
      </c>
      <c r="AB303" s="18">
        <f t="shared" si="174"/>
        <v>5325.282911394602</v>
      </c>
      <c r="AC303" s="19">
        <v>265.6658873322</v>
      </c>
      <c r="AD303" s="18">
        <f t="shared" si="169"/>
        <v>5059.6170240624015</v>
      </c>
      <c r="AE303" s="21"/>
      <c r="AF303" s="2">
        <f t="shared" si="175"/>
        <v>10071004388.609715</v>
      </c>
      <c r="AG303" s="5">
        <f t="shared" si="163"/>
        <v>0.3552594168310071</v>
      </c>
      <c r="AH303" s="5">
        <f t="shared" si="164"/>
        <v>1.3526899824815413</v>
      </c>
      <c r="AI303" s="5">
        <f t="shared" si="165"/>
        <v>0.507297402906334</v>
      </c>
      <c r="AJ303" s="5">
        <f t="shared" si="166"/>
        <v>2.222337455468996</v>
      </c>
      <c r="AL303" s="14">
        <v>5012.570772282869</v>
      </c>
      <c r="AM303" s="13">
        <f t="shared" si="167"/>
        <v>312.71213911173254</v>
      </c>
      <c r="AN303" s="29">
        <f t="shared" si="171"/>
        <v>0.06238558083626108</v>
      </c>
      <c r="AO303" s="71"/>
      <c r="AP303" s="93">
        <v>86238284.61</v>
      </c>
      <c r="AQ303" s="93">
        <v>84830981.5</v>
      </c>
      <c r="AR303" s="16">
        <f t="shared" si="172"/>
        <v>-1407303.1099999994</v>
      </c>
      <c r="AS303" s="73">
        <f t="shared" si="173"/>
        <v>-0.01631877438615948</v>
      </c>
    </row>
    <row r="304" spans="1:45" ht="12.75">
      <c r="A304" s="1" t="s">
        <v>608</v>
      </c>
      <c r="B304" s="1" t="s">
        <v>609</v>
      </c>
      <c r="C304" s="2" t="s">
        <v>599</v>
      </c>
      <c r="D304" s="1"/>
      <c r="F304" s="67">
        <v>58209654</v>
      </c>
      <c r="G304" s="62">
        <v>39.94</v>
      </c>
      <c r="H304" s="10">
        <f t="shared" si="168"/>
        <v>0.3994</v>
      </c>
      <c r="I304" s="40">
        <v>457515.84</v>
      </c>
      <c r="J304" s="40">
        <v>0</v>
      </c>
      <c r="K304" s="40">
        <v>0</v>
      </c>
      <c r="L304" s="40">
        <v>38712.62</v>
      </c>
      <c r="M304" s="48">
        <f t="shared" si="157"/>
        <v>496228.46</v>
      </c>
      <c r="N304" s="40">
        <v>2621360</v>
      </c>
      <c r="O304" s="40">
        <v>0</v>
      </c>
      <c r="P304" s="40">
        <v>0</v>
      </c>
      <c r="Q304" s="4">
        <f t="shared" si="156"/>
        <v>2621360</v>
      </c>
      <c r="R304" s="40">
        <v>702311.21</v>
      </c>
      <c r="S304" s="40">
        <v>0</v>
      </c>
      <c r="T304" s="4">
        <f t="shared" si="155"/>
        <v>702311.21</v>
      </c>
      <c r="U304" s="4">
        <f t="shared" si="158"/>
        <v>3819899.67</v>
      </c>
      <c r="V304" s="5">
        <f t="shared" si="159"/>
        <v>1.20652015901005</v>
      </c>
      <c r="W304" s="5">
        <f t="shared" si="160"/>
        <v>4.503307990801663</v>
      </c>
      <c r="X304" s="5">
        <f t="shared" si="161"/>
        <v>0.8524848129143664</v>
      </c>
      <c r="Y304" s="51"/>
      <c r="Z304" s="12">
        <f t="shared" si="162"/>
        <v>6.562312962726081</v>
      </c>
      <c r="AA304" s="14">
        <v>68150.3807106599</v>
      </c>
      <c r="AB304" s="18">
        <f t="shared" si="174"/>
        <v>4472.241267522809</v>
      </c>
      <c r="AC304" s="19">
        <v>244.47558459375003</v>
      </c>
      <c r="AD304" s="18">
        <f t="shared" si="169"/>
        <v>4227.765682929059</v>
      </c>
      <c r="AE304" s="21"/>
      <c r="AF304" s="2">
        <f t="shared" si="175"/>
        <v>145742749.12368554</v>
      </c>
      <c r="AG304" s="5">
        <f t="shared" si="163"/>
        <v>0.3404824342779979</v>
      </c>
      <c r="AH304" s="5">
        <f t="shared" si="164"/>
        <v>1.7986212115261844</v>
      </c>
      <c r="AI304" s="5">
        <f t="shared" si="165"/>
        <v>0.48188415150861397</v>
      </c>
      <c r="AJ304" s="5">
        <f t="shared" si="166"/>
        <v>2.6209877973127957</v>
      </c>
      <c r="AL304" s="14">
        <v>4330.083415440998</v>
      </c>
      <c r="AM304" s="13">
        <f t="shared" si="167"/>
        <v>142.15785208181114</v>
      </c>
      <c r="AN304" s="29">
        <f t="shared" si="171"/>
        <v>0.03283028026085568</v>
      </c>
      <c r="AO304" s="71"/>
      <c r="AP304" s="93">
        <v>1759283.63</v>
      </c>
      <c r="AQ304" s="93">
        <v>1650021</v>
      </c>
      <c r="AR304" s="16">
        <f t="shared" si="172"/>
        <v>-109262.62999999989</v>
      </c>
      <c r="AS304" s="73">
        <f t="shared" si="173"/>
        <v>-0.06210631880886648</v>
      </c>
    </row>
    <row r="305" spans="1:45" ht="12.75">
      <c r="A305" s="1" t="s">
        <v>610</v>
      </c>
      <c r="B305" s="1" t="s">
        <v>611</v>
      </c>
      <c r="C305" s="2" t="s">
        <v>599</v>
      </c>
      <c r="D305" s="1"/>
      <c r="F305" s="67">
        <v>530108257</v>
      </c>
      <c r="G305" s="62">
        <v>49.52</v>
      </c>
      <c r="H305" s="10">
        <f t="shared" si="168"/>
        <v>0.49520000000000003</v>
      </c>
      <c r="I305" s="40">
        <v>3022997.76</v>
      </c>
      <c r="J305" s="40">
        <v>0</v>
      </c>
      <c r="K305" s="40">
        <v>0</v>
      </c>
      <c r="L305" s="40">
        <v>255786.9</v>
      </c>
      <c r="M305" s="48">
        <f t="shared" si="157"/>
        <v>3278784.6599999997</v>
      </c>
      <c r="N305" s="40">
        <v>16221763.5</v>
      </c>
      <c r="O305" s="40">
        <v>0</v>
      </c>
      <c r="P305" s="40">
        <v>0</v>
      </c>
      <c r="Q305" s="4">
        <f t="shared" si="156"/>
        <v>16221763.5</v>
      </c>
      <c r="R305" s="40">
        <v>6723991</v>
      </c>
      <c r="S305" s="40">
        <v>0</v>
      </c>
      <c r="T305" s="4">
        <f t="shared" si="155"/>
        <v>6723991</v>
      </c>
      <c r="U305" s="4">
        <f t="shared" si="158"/>
        <v>26224539.16</v>
      </c>
      <c r="V305" s="5">
        <f t="shared" si="159"/>
        <v>1.2684184619293715</v>
      </c>
      <c r="W305" s="5">
        <f t="shared" si="160"/>
        <v>3.0600850459871256</v>
      </c>
      <c r="X305" s="5">
        <f t="shared" si="161"/>
        <v>0.6185122787098938</v>
      </c>
      <c r="Y305" s="51"/>
      <c r="Z305" s="12">
        <f t="shared" si="162"/>
        <v>4.947015786626391</v>
      </c>
      <c r="AA305" s="14">
        <v>137619.1519434629</v>
      </c>
      <c r="AB305" s="18">
        <f t="shared" si="174"/>
        <v>6808.04117206447</v>
      </c>
      <c r="AC305" s="19">
        <v>390.982679813025</v>
      </c>
      <c r="AD305" s="18">
        <f t="shared" si="169"/>
        <v>6417.0584922514445</v>
      </c>
      <c r="AE305" s="21"/>
      <c r="AF305" s="2">
        <f t="shared" si="175"/>
        <v>1070493249.1922455</v>
      </c>
      <c r="AG305" s="5">
        <f t="shared" si="163"/>
        <v>0.3062872804171394</v>
      </c>
      <c r="AH305" s="5">
        <f t="shared" si="164"/>
        <v>1.5153541147728247</v>
      </c>
      <c r="AI305" s="5">
        <f t="shared" si="165"/>
        <v>0.6281208223474248</v>
      </c>
      <c r="AJ305" s="5">
        <f t="shared" si="166"/>
        <v>2.4497622175373888</v>
      </c>
      <c r="AL305" s="14">
        <v>6508.674686743225</v>
      </c>
      <c r="AM305" s="13">
        <f t="shared" si="167"/>
        <v>299.3664853212449</v>
      </c>
      <c r="AN305" s="29">
        <f t="shared" si="171"/>
        <v>0.04599499894056624</v>
      </c>
      <c r="AO305" s="71"/>
      <c r="AP305" s="93">
        <v>10679530.780000001</v>
      </c>
      <c r="AQ305" s="93">
        <v>11263735.780000001</v>
      </c>
      <c r="AR305" s="16">
        <f t="shared" si="172"/>
        <v>584205</v>
      </c>
      <c r="AS305" s="73">
        <f t="shared" si="173"/>
        <v>0.054703246054036835</v>
      </c>
    </row>
    <row r="306" spans="1:45" ht="12.75">
      <c r="A306" s="1" t="s">
        <v>612</v>
      </c>
      <c r="B306" s="1" t="s">
        <v>613</v>
      </c>
      <c r="C306" s="2" t="s">
        <v>599</v>
      </c>
      <c r="D306" s="1"/>
      <c r="F306" s="67">
        <v>235967641</v>
      </c>
      <c r="G306" s="62">
        <v>70.27</v>
      </c>
      <c r="H306" s="10">
        <f t="shared" si="168"/>
        <v>0.7027</v>
      </c>
      <c r="I306" s="40">
        <v>1023667.13</v>
      </c>
      <c r="J306" s="40">
        <v>0</v>
      </c>
      <c r="K306" s="40">
        <v>0</v>
      </c>
      <c r="L306" s="40">
        <v>86616.47</v>
      </c>
      <c r="M306" s="48">
        <f t="shared" si="157"/>
        <v>1110283.6</v>
      </c>
      <c r="N306" s="40">
        <v>6195479</v>
      </c>
      <c r="O306" s="40">
        <v>0</v>
      </c>
      <c r="P306" s="40">
        <v>0</v>
      </c>
      <c r="Q306" s="4">
        <f t="shared" si="156"/>
        <v>6195479</v>
      </c>
      <c r="R306" s="40">
        <v>2183917.88</v>
      </c>
      <c r="S306" s="40">
        <v>0</v>
      </c>
      <c r="T306" s="4">
        <f t="shared" si="155"/>
        <v>2183917.88</v>
      </c>
      <c r="U306" s="4">
        <f t="shared" si="158"/>
        <v>9489680.48</v>
      </c>
      <c r="V306" s="5">
        <f t="shared" si="159"/>
        <v>0.9255158337579008</v>
      </c>
      <c r="W306" s="5">
        <f t="shared" si="160"/>
        <v>2.625562968610599</v>
      </c>
      <c r="X306" s="5">
        <f t="shared" si="161"/>
        <v>0.4705236681160024</v>
      </c>
      <c r="Y306" s="51"/>
      <c r="Z306" s="12">
        <f t="shared" si="162"/>
        <v>4.021602470484502</v>
      </c>
      <c r="AA306" s="14">
        <v>122990.85092770314</v>
      </c>
      <c r="AB306" s="18">
        <f t="shared" si="174"/>
        <v>4946.20309937842</v>
      </c>
      <c r="AC306" s="19">
        <v>342.71394163875</v>
      </c>
      <c r="AD306" s="18">
        <f t="shared" si="169"/>
        <v>4603.48915773967</v>
      </c>
      <c r="AE306" s="21"/>
      <c r="AF306" s="2">
        <f t="shared" si="175"/>
        <v>335801396.04383093</v>
      </c>
      <c r="AG306" s="5">
        <f t="shared" si="163"/>
        <v>0.3306369815851149</v>
      </c>
      <c r="AH306" s="5">
        <f t="shared" si="164"/>
        <v>1.8449830980426678</v>
      </c>
      <c r="AI306" s="5">
        <f t="shared" si="165"/>
        <v>0.6503599763816769</v>
      </c>
      <c r="AJ306" s="5">
        <f t="shared" si="166"/>
        <v>2.8259800560094592</v>
      </c>
      <c r="AL306" s="14">
        <v>4395.7999164224475</v>
      </c>
      <c r="AM306" s="13">
        <f t="shared" si="167"/>
        <v>550.4031829559726</v>
      </c>
      <c r="AN306" s="29">
        <f t="shared" si="171"/>
        <v>0.12521115460685528</v>
      </c>
      <c r="AO306" s="71"/>
      <c r="AP306" s="93">
        <v>4380190.9</v>
      </c>
      <c r="AQ306" s="93">
        <v>4390053.26</v>
      </c>
      <c r="AR306" s="16">
        <f t="shared" si="172"/>
        <v>9862.359999999404</v>
      </c>
      <c r="AS306" s="73">
        <f t="shared" si="173"/>
        <v>0.002251582231267455</v>
      </c>
    </row>
    <row r="307" spans="1:45" ht="12.75">
      <c r="A307" s="1" t="s">
        <v>623</v>
      </c>
      <c r="B307" s="1" t="s">
        <v>624</v>
      </c>
      <c r="C307" s="2" t="s">
        <v>599</v>
      </c>
      <c r="D307" s="3" t="s">
        <v>54</v>
      </c>
      <c r="F307" s="67">
        <v>3162773038</v>
      </c>
      <c r="G307" s="62">
        <v>66.27</v>
      </c>
      <c r="H307" s="10">
        <f t="shared" si="168"/>
        <v>0.6627</v>
      </c>
      <c r="I307" s="40">
        <v>14956042.75</v>
      </c>
      <c r="J307" s="40">
        <v>0</v>
      </c>
      <c r="K307" s="40">
        <v>0</v>
      </c>
      <c r="L307" s="40">
        <v>1264484.03</v>
      </c>
      <c r="M307" s="48">
        <f t="shared" si="157"/>
        <v>16220526.78</v>
      </c>
      <c r="N307" s="40">
        <v>68502578.5</v>
      </c>
      <c r="O307" s="40">
        <v>0</v>
      </c>
      <c r="P307" s="40">
        <v>0</v>
      </c>
      <c r="Q307" s="4">
        <f t="shared" si="156"/>
        <v>68502578.5</v>
      </c>
      <c r="R307" s="40">
        <v>23090000.94</v>
      </c>
      <c r="S307" s="40">
        <v>632552</v>
      </c>
      <c r="T307" s="4">
        <f t="shared" si="155"/>
        <v>23722552.94</v>
      </c>
      <c r="U307" s="4">
        <f t="shared" si="158"/>
        <v>108445658.22</v>
      </c>
      <c r="V307" s="5">
        <f t="shared" si="159"/>
        <v>0.7500554941811793</v>
      </c>
      <c r="W307" s="5">
        <f t="shared" si="160"/>
        <v>2.1659024431079015</v>
      </c>
      <c r="X307" s="5">
        <f t="shared" si="161"/>
        <v>0.5128577544172173</v>
      </c>
      <c r="Y307" s="51"/>
      <c r="Z307" s="12">
        <f t="shared" si="162"/>
        <v>3.428815691706298</v>
      </c>
      <c r="AA307" s="14">
        <v>145494.94243421053</v>
      </c>
      <c r="AB307" s="18">
        <f t="shared" si="174"/>
        <v>4988.753416823257</v>
      </c>
      <c r="AC307" s="19">
        <v>339.98736504510003</v>
      </c>
      <c r="AD307" s="18">
        <f t="shared" si="169"/>
        <v>4648.766051778157</v>
      </c>
      <c r="AE307" s="21"/>
      <c r="AF307" s="2">
        <f t="shared" si="175"/>
        <v>4772556266.787385</v>
      </c>
      <c r="AG307" s="5">
        <f t="shared" si="163"/>
        <v>0.33987083385228983</v>
      </c>
      <c r="AH307" s="5">
        <f t="shared" si="164"/>
        <v>1.4353435490476063</v>
      </c>
      <c r="AI307" s="5">
        <f t="shared" si="165"/>
        <v>0.48380783063125377</v>
      </c>
      <c r="AJ307" s="5">
        <f t="shared" si="166"/>
        <v>2.2722761588937637</v>
      </c>
      <c r="AL307" s="14">
        <v>4617.214695395038</v>
      </c>
      <c r="AM307" s="13">
        <f t="shared" si="167"/>
        <v>371.5387214282191</v>
      </c>
      <c r="AN307" s="29">
        <f t="shared" si="171"/>
        <v>0.08046814929328971</v>
      </c>
      <c r="AO307" s="71"/>
      <c r="AP307" s="93">
        <v>44316170.370000005</v>
      </c>
      <c r="AQ307" s="93">
        <v>42464128.94</v>
      </c>
      <c r="AR307" s="16">
        <f t="shared" si="172"/>
        <v>-1852041.4300000072</v>
      </c>
      <c r="AS307" s="73">
        <f t="shared" si="173"/>
        <v>-0.04179154955261553</v>
      </c>
    </row>
    <row r="308" spans="1:45" ht="12.75">
      <c r="A308" s="1" t="s">
        <v>614</v>
      </c>
      <c r="B308" s="1" t="s">
        <v>615</v>
      </c>
      <c r="C308" s="2" t="s">
        <v>599</v>
      </c>
      <c r="D308" s="1"/>
      <c r="F308" s="67">
        <v>949104496</v>
      </c>
      <c r="G308" s="62">
        <v>62.21</v>
      </c>
      <c r="H308" s="10">
        <f t="shared" si="168"/>
        <v>0.6221</v>
      </c>
      <c r="I308" s="40">
        <v>4799119.95</v>
      </c>
      <c r="J308" s="40">
        <v>0</v>
      </c>
      <c r="K308" s="40">
        <v>0</v>
      </c>
      <c r="L308" s="40">
        <v>406144.16</v>
      </c>
      <c r="M308" s="48">
        <f t="shared" si="157"/>
        <v>5205264.11</v>
      </c>
      <c r="N308" s="40">
        <v>21430551.5</v>
      </c>
      <c r="O308" s="40">
        <v>0</v>
      </c>
      <c r="P308" s="40">
        <v>0</v>
      </c>
      <c r="Q308" s="4">
        <f t="shared" si="156"/>
        <v>21430551.5</v>
      </c>
      <c r="R308" s="40">
        <v>5588127.63</v>
      </c>
      <c r="S308" s="40">
        <v>0</v>
      </c>
      <c r="T308" s="4">
        <f t="shared" si="155"/>
        <v>5588127.63</v>
      </c>
      <c r="U308" s="4">
        <f t="shared" si="158"/>
        <v>32223943.24</v>
      </c>
      <c r="V308" s="5">
        <f t="shared" si="159"/>
        <v>0.588778965177297</v>
      </c>
      <c r="W308" s="5">
        <f t="shared" si="160"/>
        <v>2.2579759752818616</v>
      </c>
      <c r="X308" s="5">
        <f t="shared" si="161"/>
        <v>0.5484395166114565</v>
      </c>
      <c r="Y308" s="51"/>
      <c r="Z308" s="12">
        <f t="shared" si="162"/>
        <v>3.395194457070615</v>
      </c>
      <c r="AA308" s="14">
        <v>168410.89021426992</v>
      </c>
      <c r="AB308" s="18">
        <f t="shared" si="174"/>
        <v>5717.8772096581715</v>
      </c>
      <c r="AC308" s="19">
        <v>307.3873954455</v>
      </c>
      <c r="AD308" s="18">
        <f t="shared" si="169"/>
        <v>5410.489814212671</v>
      </c>
      <c r="AE308" s="21"/>
      <c r="AF308" s="2">
        <f t="shared" si="175"/>
        <v>1525646191.9305577</v>
      </c>
      <c r="AG308" s="5">
        <f t="shared" si="163"/>
        <v>0.3411842232839871</v>
      </c>
      <c r="AH308" s="5">
        <f t="shared" si="164"/>
        <v>1.4046868542228463</v>
      </c>
      <c r="AI308" s="5">
        <f t="shared" si="165"/>
        <v>0.36627939423679645</v>
      </c>
      <c r="AJ308" s="5">
        <f t="shared" si="166"/>
        <v>2.1121504717436297</v>
      </c>
      <c r="AL308" s="14">
        <v>5458.388891521219</v>
      </c>
      <c r="AM308" s="13">
        <f t="shared" si="167"/>
        <v>259.48831813695233</v>
      </c>
      <c r="AN308" s="29">
        <f t="shared" si="171"/>
        <v>0.04753936066007099</v>
      </c>
      <c r="AO308" s="71"/>
      <c r="AP308" s="93">
        <v>11338986.61</v>
      </c>
      <c r="AQ308" s="93">
        <v>11479929.629999999</v>
      </c>
      <c r="AR308" s="16">
        <f t="shared" si="172"/>
        <v>140943.01999999955</v>
      </c>
      <c r="AS308" s="73">
        <f t="shared" si="173"/>
        <v>0.01242994853488054</v>
      </c>
    </row>
    <row r="309" spans="1:45" ht="12.75">
      <c r="A309" s="1" t="s">
        <v>616</v>
      </c>
      <c r="B309" s="1" t="s">
        <v>617</v>
      </c>
      <c r="C309" s="2" t="s">
        <v>599</v>
      </c>
      <c r="D309" s="1"/>
      <c r="F309" s="67">
        <v>494964344</v>
      </c>
      <c r="G309" s="62">
        <v>46.73</v>
      </c>
      <c r="H309" s="10">
        <f t="shared" si="168"/>
        <v>0.4673</v>
      </c>
      <c r="I309" s="40">
        <v>3323114.41</v>
      </c>
      <c r="J309" s="40">
        <v>0</v>
      </c>
      <c r="K309" s="40">
        <v>0</v>
      </c>
      <c r="L309" s="40">
        <v>281185.01</v>
      </c>
      <c r="M309" s="48">
        <f t="shared" si="157"/>
        <v>3604299.42</v>
      </c>
      <c r="N309" s="40">
        <v>15809409</v>
      </c>
      <c r="O309" s="40">
        <v>0</v>
      </c>
      <c r="P309" s="40">
        <v>0</v>
      </c>
      <c r="Q309" s="4">
        <f t="shared" si="156"/>
        <v>15809409</v>
      </c>
      <c r="R309" s="40">
        <v>7287154.03</v>
      </c>
      <c r="S309" s="40">
        <v>0</v>
      </c>
      <c r="T309" s="4">
        <f t="shared" si="155"/>
        <v>7287154.03</v>
      </c>
      <c r="U309" s="4">
        <f t="shared" si="158"/>
        <v>26700862.450000003</v>
      </c>
      <c r="V309" s="5">
        <f t="shared" si="159"/>
        <v>1.4722583794844017</v>
      </c>
      <c r="W309" s="5">
        <f t="shared" si="160"/>
        <v>3.194050074847412</v>
      </c>
      <c r="X309" s="5">
        <f t="shared" si="161"/>
        <v>0.7281937504573056</v>
      </c>
      <c r="Y309" s="51"/>
      <c r="Z309" s="12">
        <f t="shared" si="162"/>
        <v>5.39450220478912</v>
      </c>
      <c r="AA309" s="14">
        <v>91874.61575408261</v>
      </c>
      <c r="AB309" s="18">
        <f t="shared" si="174"/>
        <v>4956.178172495518</v>
      </c>
      <c r="AC309" s="19">
        <v>288.1006225929</v>
      </c>
      <c r="AD309" s="18">
        <f t="shared" si="169"/>
        <v>4668.077549902619</v>
      </c>
      <c r="AE309" s="21"/>
      <c r="AF309" s="2">
        <f t="shared" si="175"/>
        <v>1059200393.7513375</v>
      </c>
      <c r="AG309" s="5">
        <f t="shared" si="163"/>
        <v>0.34028493958869893</v>
      </c>
      <c r="AH309" s="5">
        <f t="shared" si="164"/>
        <v>1.4925795999761955</v>
      </c>
      <c r="AI309" s="5">
        <f t="shared" si="165"/>
        <v>0.687986340733061</v>
      </c>
      <c r="AJ309" s="5">
        <f t="shared" si="166"/>
        <v>2.5208508802979557</v>
      </c>
      <c r="AL309" s="14">
        <v>4723.492881226274</v>
      </c>
      <c r="AM309" s="13">
        <f t="shared" si="167"/>
        <v>232.68529126924386</v>
      </c>
      <c r="AN309" s="29">
        <f t="shared" si="171"/>
        <v>0.04926127700838961</v>
      </c>
      <c r="AO309" s="71"/>
      <c r="AP309" s="93">
        <v>11879982.219999999</v>
      </c>
      <c r="AQ309" s="93">
        <v>12417871.81</v>
      </c>
      <c r="AR309" s="16">
        <f t="shared" si="172"/>
        <v>537889.5900000017</v>
      </c>
      <c r="AS309" s="73">
        <f t="shared" si="173"/>
        <v>0.04527696927815787</v>
      </c>
    </row>
    <row r="310" spans="1:45" ht="12.75">
      <c r="A310" s="1" t="s">
        <v>618</v>
      </c>
      <c r="B310" s="1" t="s">
        <v>619</v>
      </c>
      <c r="C310" s="2" t="s">
        <v>599</v>
      </c>
      <c r="D310" s="1"/>
      <c r="F310" s="67">
        <v>463351758</v>
      </c>
      <c r="G310" s="62">
        <v>69.25</v>
      </c>
      <c r="H310" s="10">
        <f t="shared" si="168"/>
        <v>0.6925</v>
      </c>
      <c r="I310" s="40">
        <v>2134594.39</v>
      </c>
      <c r="J310" s="40">
        <v>0</v>
      </c>
      <c r="K310" s="40">
        <v>0</v>
      </c>
      <c r="L310" s="40">
        <v>180614.67</v>
      </c>
      <c r="M310" s="48">
        <f t="shared" si="157"/>
        <v>2315209.06</v>
      </c>
      <c r="N310" s="40">
        <v>9531367</v>
      </c>
      <c r="O310" s="40">
        <v>0</v>
      </c>
      <c r="P310" s="40">
        <v>0</v>
      </c>
      <c r="Q310" s="4">
        <f t="shared" si="156"/>
        <v>9531367</v>
      </c>
      <c r="R310" s="40">
        <v>3216298.39</v>
      </c>
      <c r="S310" s="40">
        <v>0</v>
      </c>
      <c r="T310" s="4">
        <f t="shared" si="155"/>
        <v>3216298.39</v>
      </c>
      <c r="U310" s="4">
        <f t="shared" si="158"/>
        <v>15062874.450000001</v>
      </c>
      <c r="V310" s="5">
        <f t="shared" si="159"/>
        <v>0.6941375174409072</v>
      </c>
      <c r="W310" s="5">
        <f t="shared" si="160"/>
        <v>2.0570477688788653</v>
      </c>
      <c r="X310" s="5">
        <f t="shared" si="161"/>
        <v>0.49966553919927076</v>
      </c>
      <c r="Y310" s="51"/>
      <c r="Z310" s="12">
        <f t="shared" si="162"/>
        <v>3.2508508255190436</v>
      </c>
      <c r="AA310" s="14">
        <v>164809.3120805369</v>
      </c>
      <c r="AB310" s="18">
        <f t="shared" si="174"/>
        <v>5357.7048823023915</v>
      </c>
      <c r="AC310" s="19">
        <v>292.26608718097503</v>
      </c>
      <c r="AD310" s="18">
        <f t="shared" si="169"/>
        <v>5065.438795121417</v>
      </c>
      <c r="AE310" s="21"/>
      <c r="AF310" s="2">
        <f t="shared" si="175"/>
        <v>669100011.5523466</v>
      </c>
      <c r="AG310" s="5">
        <f t="shared" si="163"/>
        <v>0.34601838589549494</v>
      </c>
      <c r="AH310" s="5">
        <f t="shared" si="164"/>
        <v>1.4245055799486144</v>
      </c>
      <c r="AI310" s="5">
        <f t="shared" si="165"/>
        <v>0.48069023082782825</v>
      </c>
      <c r="AJ310" s="5">
        <f t="shared" si="166"/>
        <v>2.251214196671938</v>
      </c>
      <c r="AL310" s="14">
        <v>5199.715014480507</v>
      </c>
      <c r="AM310" s="13">
        <f t="shared" si="167"/>
        <v>157.98986782188422</v>
      </c>
      <c r="AN310" s="29">
        <f t="shared" si="171"/>
        <v>0.03038433209933692</v>
      </c>
      <c r="AO310" s="71"/>
      <c r="AP310" s="93">
        <v>6291422.86</v>
      </c>
      <c r="AQ310" s="93">
        <v>6407644.34</v>
      </c>
      <c r="AR310" s="16">
        <f t="shared" si="172"/>
        <v>116221.47999999952</v>
      </c>
      <c r="AS310" s="73">
        <f t="shared" si="173"/>
        <v>0.01847300405428471</v>
      </c>
    </row>
    <row r="311" spans="1:45" ht="12.75">
      <c r="A311" s="1" t="s">
        <v>620</v>
      </c>
      <c r="B311" s="1" t="s">
        <v>471</v>
      </c>
      <c r="C311" s="2" t="s">
        <v>599</v>
      </c>
      <c r="D311" s="1"/>
      <c r="F311" s="67">
        <v>2666496065</v>
      </c>
      <c r="G311" s="62">
        <v>65.71</v>
      </c>
      <c r="H311" s="10">
        <f t="shared" si="168"/>
        <v>0.6570999999999999</v>
      </c>
      <c r="I311" s="40">
        <v>13275649.7</v>
      </c>
      <c r="J311" s="40">
        <v>0</v>
      </c>
      <c r="K311" s="40">
        <v>0</v>
      </c>
      <c r="L311" s="40">
        <v>1124198.22</v>
      </c>
      <c r="M311" s="48">
        <f aca="true" t="shared" si="176" ref="M311:M385">SUM(I311:L311)</f>
        <v>14399847.92</v>
      </c>
      <c r="N311" s="40">
        <v>43421469</v>
      </c>
      <c r="O311" s="40">
        <v>0</v>
      </c>
      <c r="P311" s="40">
        <v>0</v>
      </c>
      <c r="Q311" s="4">
        <f t="shared" si="156"/>
        <v>43421469</v>
      </c>
      <c r="R311" s="40">
        <v>14399001.77</v>
      </c>
      <c r="S311" s="40">
        <v>400000</v>
      </c>
      <c r="T311" s="4">
        <f t="shared" si="155"/>
        <v>14799001.77</v>
      </c>
      <c r="U311" s="4">
        <f t="shared" si="158"/>
        <v>72620318.69</v>
      </c>
      <c r="V311" s="5">
        <f t="shared" si="159"/>
        <v>0.5549980727235763</v>
      </c>
      <c r="W311" s="5">
        <f t="shared" si="160"/>
        <v>1.628409266000548</v>
      </c>
      <c r="X311" s="5">
        <f t="shared" si="161"/>
        <v>0.5400288456829206</v>
      </c>
      <c r="Y311" s="51"/>
      <c r="Z311" s="12">
        <f t="shared" si="162"/>
        <v>2.723436184407045</v>
      </c>
      <c r="AA311" s="14">
        <v>146273.22281539757</v>
      </c>
      <c r="AB311" s="18">
        <f t="shared" si="174"/>
        <v>3983.657878252879</v>
      </c>
      <c r="AC311" s="19">
        <v>194.77971462802503</v>
      </c>
      <c r="AD311" s="18">
        <f t="shared" si="169"/>
        <v>3788.878163624854</v>
      </c>
      <c r="AE311" s="21"/>
      <c r="AF311" s="2">
        <f t="shared" si="175"/>
        <v>4057976053.8730793</v>
      </c>
      <c r="AG311" s="5">
        <f t="shared" si="163"/>
        <v>0.35485295449824705</v>
      </c>
      <c r="AH311" s="5">
        <f t="shared" si="164"/>
        <v>1.07002772868896</v>
      </c>
      <c r="AI311" s="5">
        <f t="shared" si="165"/>
        <v>0.35483210297057005</v>
      </c>
      <c r="AJ311" s="5">
        <f t="shared" si="166"/>
        <v>1.7895699167738688</v>
      </c>
      <c r="AL311" s="14">
        <v>3548.0242620121858</v>
      </c>
      <c r="AM311" s="13">
        <f t="shared" si="167"/>
        <v>435.6336162406933</v>
      </c>
      <c r="AN311" s="29">
        <f t="shared" si="171"/>
        <v>0.12278202855175321</v>
      </c>
      <c r="AO311" s="71"/>
      <c r="AP311" s="93">
        <v>24288352</v>
      </c>
      <c r="AQ311" s="93">
        <v>25605550</v>
      </c>
      <c r="AR311" s="16">
        <f t="shared" si="172"/>
        <v>1317198</v>
      </c>
      <c r="AS311" s="73">
        <f t="shared" si="173"/>
        <v>0.054231674508011085</v>
      </c>
    </row>
    <row r="312" spans="1:45" ht="12.75">
      <c r="A312" s="1" t="s">
        <v>621</v>
      </c>
      <c r="B312" s="1" t="s">
        <v>622</v>
      </c>
      <c r="C312" s="2" t="s">
        <v>599</v>
      </c>
      <c r="D312" s="1"/>
      <c r="F312" s="67">
        <v>1327328817</v>
      </c>
      <c r="G312" s="62">
        <v>65.34</v>
      </c>
      <c r="H312" s="10">
        <f t="shared" si="168"/>
        <v>0.6534</v>
      </c>
      <c r="I312" s="40">
        <v>6324107.65</v>
      </c>
      <c r="J312" s="40">
        <v>0</v>
      </c>
      <c r="K312" s="40">
        <v>0</v>
      </c>
      <c r="L312" s="40">
        <v>535160.96</v>
      </c>
      <c r="M312" s="48">
        <f aca="true" t="shared" si="177" ref="M312:M321">SUM(I312:L312)</f>
        <v>6859268.61</v>
      </c>
      <c r="N312" s="40">
        <v>0</v>
      </c>
      <c r="O312" s="40">
        <v>0</v>
      </c>
      <c r="P312" s="40">
        <v>24768425.5</v>
      </c>
      <c r="Q312" s="4">
        <f t="shared" si="156"/>
        <v>24768425.5</v>
      </c>
      <c r="R312" s="40">
        <v>18118300.27</v>
      </c>
      <c r="S312" s="40">
        <v>0</v>
      </c>
      <c r="T312" s="4">
        <f t="shared" si="155"/>
        <v>18118300.27</v>
      </c>
      <c r="U312" s="4">
        <f t="shared" si="158"/>
        <v>49745994.379999995</v>
      </c>
      <c r="V312" s="5">
        <f t="shared" si="159"/>
        <v>1.3650197327102858</v>
      </c>
      <c r="W312" s="5">
        <f t="shared" si="160"/>
        <v>1.866035392494609</v>
      </c>
      <c r="X312" s="5">
        <f t="shared" si="161"/>
        <v>0.5167723718605892</v>
      </c>
      <c r="Y312" s="51"/>
      <c r="Z312" s="12">
        <f t="shared" si="162"/>
        <v>3.747827497065484</v>
      </c>
      <c r="AA312" s="14">
        <v>111638.23915900131</v>
      </c>
      <c r="AB312" s="18">
        <f t="shared" si="174"/>
        <v>4184.0086244407785</v>
      </c>
      <c r="AC312" s="19">
        <v>371.2863148488001</v>
      </c>
      <c r="AD312" s="18">
        <f t="shared" si="169"/>
        <v>3812.7223095919785</v>
      </c>
      <c r="AE312" s="21"/>
      <c r="AF312" s="2">
        <f t="shared" si="175"/>
        <v>2031418452.7089074</v>
      </c>
      <c r="AG312" s="5">
        <f t="shared" si="163"/>
        <v>0.337659067773709</v>
      </c>
      <c r="AH312" s="5">
        <f t="shared" si="164"/>
        <v>1.2192675254559775</v>
      </c>
      <c r="AI312" s="5">
        <f t="shared" si="165"/>
        <v>0.8919038933529009</v>
      </c>
      <c r="AJ312" s="5">
        <f t="shared" si="166"/>
        <v>2.4488304865825867</v>
      </c>
      <c r="AL312" s="14">
        <v>3854.369145394284</v>
      </c>
      <c r="AM312" s="13">
        <f t="shared" si="167"/>
        <v>329.63947904649467</v>
      </c>
      <c r="AN312" s="29">
        <f t="shared" si="171"/>
        <v>0.08552358806638748</v>
      </c>
      <c r="AO312" s="71"/>
      <c r="AP312" s="93">
        <v>51610322.919999994</v>
      </c>
      <c r="AQ312" s="93">
        <v>53970009.849999994</v>
      </c>
      <c r="AR312" s="16">
        <f t="shared" si="172"/>
        <v>2359686.9299999997</v>
      </c>
      <c r="AS312" s="73">
        <f t="shared" si="173"/>
        <v>0.04572122002913443</v>
      </c>
    </row>
    <row r="313" spans="1:45" ht="12.75">
      <c r="A313" s="6" t="s">
        <v>1134</v>
      </c>
      <c r="B313" s="1" t="s">
        <v>1135</v>
      </c>
      <c r="C313" s="2" t="s">
        <v>599</v>
      </c>
      <c r="D313" s="1"/>
      <c r="F313" s="67">
        <v>2439166006</v>
      </c>
      <c r="G313" s="62">
        <v>74.47</v>
      </c>
      <c r="H313" s="10">
        <f t="shared" si="168"/>
        <v>0.7447</v>
      </c>
      <c r="I313" s="40">
        <v>10671246.44</v>
      </c>
      <c r="J313" s="40">
        <v>0</v>
      </c>
      <c r="K313" s="40">
        <v>0</v>
      </c>
      <c r="L313" s="40">
        <v>903776.1</v>
      </c>
      <c r="M313" s="48">
        <f t="shared" si="177"/>
        <v>11575022.54</v>
      </c>
      <c r="N313" s="40">
        <v>51691700</v>
      </c>
      <c r="O313" s="40">
        <v>0</v>
      </c>
      <c r="P313" s="40">
        <v>0</v>
      </c>
      <c r="Q313" s="4">
        <f t="shared" si="156"/>
        <v>51691700</v>
      </c>
      <c r="R313" s="40">
        <v>17074162.04</v>
      </c>
      <c r="S313" s="40">
        <v>731749.8</v>
      </c>
      <c r="T313" s="4">
        <f aca="true" t="shared" si="178" ref="T313:T324">R313+S313</f>
        <v>17805911.84</v>
      </c>
      <c r="U313" s="4">
        <f t="shared" si="158"/>
        <v>81072634.38</v>
      </c>
      <c r="V313" s="5">
        <f t="shared" si="159"/>
        <v>0.729999999844209</v>
      </c>
      <c r="W313" s="5">
        <f t="shared" si="160"/>
        <v>2.119236651906668</v>
      </c>
      <c r="X313" s="5">
        <f t="shared" si="161"/>
        <v>0.47454837069420847</v>
      </c>
      <c r="Y313" s="51"/>
      <c r="Z313" s="12">
        <f t="shared" si="162"/>
        <v>3.3237850224450853</v>
      </c>
      <c r="AA313" s="14">
        <v>154073.7759247381</v>
      </c>
      <c r="AB313" s="18">
        <f t="shared" si="174"/>
        <v>5121.081087702046</v>
      </c>
      <c r="AC313" s="19">
        <v>279.98216756685</v>
      </c>
      <c r="AD313" s="18">
        <f t="shared" si="169"/>
        <v>4841.098920135196</v>
      </c>
      <c r="AE313" s="21"/>
      <c r="AF313" s="2">
        <f t="shared" si="175"/>
        <v>3275367270.0416274</v>
      </c>
      <c r="AG313" s="5">
        <f t="shared" si="163"/>
        <v>0.3533961716559771</v>
      </c>
      <c r="AH313" s="5">
        <f t="shared" si="164"/>
        <v>1.578195534674896</v>
      </c>
      <c r="AI313" s="5">
        <f t="shared" si="165"/>
        <v>0.5212899999389381</v>
      </c>
      <c r="AJ313" s="5">
        <f t="shared" si="166"/>
        <v>2.475222706214855</v>
      </c>
      <c r="AL313" s="14">
        <v>4818.213658139597</v>
      </c>
      <c r="AM313" s="13">
        <f t="shared" si="167"/>
        <v>302.8674295624487</v>
      </c>
      <c r="AN313" s="29">
        <f t="shared" si="171"/>
        <v>0.0628588624439273</v>
      </c>
      <c r="AO313" s="71"/>
      <c r="AP313" s="93">
        <v>31287385.74</v>
      </c>
      <c r="AQ313" s="93">
        <v>32492788.299999997</v>
      </c>
      <c r="AR313" s="16">
        <f t="shared" si="172"/>
        <v>1205402.5599999987</v>
      </c>
      <c r="AS313" s="73">
        <f t="shared" si="173"/>
        <v>0.03852679063751009</v>
      </c>
    </row>
    <row r="314" spans="1:45" ht="12.75">
      <c r="A314" s="1" t="s">
        <v>625</v>
      </c>
      <c r="B314" s="1" t="s">
        <v>626</v>
      </c>
      <c r="C314" s="2" t="s">
        <v>599</v>
      </c>
      <c r="D314" s="3" t="s">
        <v>54</v>
      </c>
      <c r="F314" s="67">
        <v>1388088512</v>
      </c>
      <c r="G314" s="62">
        <v>69.18</v>
      </c>
      <c r="H314" s="10">
        <f t="shared" si="168"/>
        <v>0.6918000000000001</v>
      </c>
      <c r="I314" s="40">
        <v>6200939.739999999</v>
      </c>
      <c r="J314" s="40">
        <v>0</v>
      </c>
      <c r="K314" s="40">
        <v>0</v>
      </c>
      <c r="L314" s="40">
        <v>524660.85</v>
      </c>
      <c r="M314" s="48">
        <f t="shared" si="177"/>
        <v>6725600.589999999</v>
      </c>
      <c r="N314" s="40">
        <v>16958634</v>
      </c>
      <c r="O314" s="40">
        <v>0</v>
      </c>
      <c r="P314" s="40">
        <v>0</v>
      </c>
      <c r="Q314" s="4">
        <f t="shared" si="156"/>
        <v>16958634</v>
      </c>
      <c r="R314" s="40">
        <v>18875000</v>
      </c>
      <c r="S314" s="40">
        <v>0</v>
      </c>
      <c r="T314" s="4">
        <f t="shared" si="178"/>
        <v>18875000</v>
      </c>
      <c r="U314" s="4">
        <f t="shared" si="158"/>
        <v>42559234.59</v>
      </c>
      <c r="V314" s="5">
        <f t="shared" si="159"/>
        <v>1.3597836043469826</v>
      </c>
      <c r="W314" s="5">
        <f t="shared" si="160"/>
        <v>1.2217256935269558</v>
      </c>
      <c r="X314" s="5">
        <f t="shared" si="161"/>
        <v>0.4845224588963386</v>
      </c>
      <c r="Y314" s="51"/>
      <c r="Z314" s="12">
        <f t="shared" si="162"/>
        <v>3.0660317567702773</v>
      </c>
      <c r="AA314" s="14">
        <v>111422.03739345615</v>
      </c>
      <c r="AB314" s="18">
        <f t="shared" si="174"/>
        <v>3416.2350505238187</v>
      </c>
      <c r="AC314" s="19">
        <v>244.77483339675</v>
      </c>
      <c r="AD314" s="18">
        <f t="shared" si="169"/>
        <v>3171.4602171270685</v>
      </c>
      <c r="AE314" s="21"/>
      <c r="AF314" s="2">
        <f t="shared" si="175"/>
        <v>2006488164.2093089</v>
      </c>
      <c r="AG314" s="5">
        <f t="shared" si="163"/>
        <v>0.3351926370644871</v>
      </c>
      <c r="AH314" s="5">
        <f t="shared" si="164"/>
        <v>0.8451898347819481</v>
      </c>
      <c r="AI314" s="5">
        <f t="shared" si="165"/>
        <v>0.9406982974872427</v>
      </c>
      <c r="AJ314" s="5">
        <f t="shared" si="166"/>
        <v>2.121080769333678</v>
      </c>
      <c r="AL314" s="14">
        <v>3392.2000653668183</v>
      </c>
      <c r="AM314" s="13">
        <f t="shared" si="167"/>
        <v>24.034985157000392</v>
      </c>
      <c r="AN314" s="29">
        <f t="shared" si="171"/>
        <v>0.007085367812585473</v>
      </c>
      <c r="AO314" s="71"/>
      <c r="AP314" s="93">
        <v>43883142.489999995</v>
      </c>
      <c r="AQ314" s="93">
        <v>46930300.45</v>
      </c>
      <c r="AR314" s="16">
        <f t="shared" si="172"/>
        <v>3047157.9600000083</v>
      </c>
      <c r="AS314" s="73">
        <f t="shared" si="173"/>
        <v>0.0694380071047644</v>
      </c>
    </row>
    <row r="315" spans="1:45" ht="12.75">
      <c r="A315" s="1" t="s">
        <v>627</v>
      </c>
      <c r="B315" s="1" t="s">
        <v>628</v>
      </c>
      <c r="C315" s="2" t="s">
        <v>599</v>
      </c>
      <c r="D315" s="3" t="s">
        <v>54</v>
      </c>
      <c r="F315" s="67">
        <v>2269809488</v>
      </c>
      <c r="G315" s="62">
        <v>51.42</v>
      </c>
      <c r="H315" s="10">
        <f t="shared" si="168"/>
        <v>0.5142</v>
      </c>
      <c r="I315" s="40">
        <v>14013895.020000001</v>
      </c>
      <c r="J315" s="40">
        <v>0</v>
      </c>
      <c r="K315" s="40">
        <v>0</v>
      </c>
      <c r="L315" s="40">
        <v>1186207.38</v>
      </c>
      <c r="M315" s="48">
        <f t="shared" si="177"/>
        <v>15200102.400000002</v>
      </c>
      <c r="N315" s="40">
        <v>62452545</v>
      </c>
      <c r="O315" s="40">
        <v>0</v>
      </c>
      <c r="P315" s="40">
        <v>0</v>
      </c>
      <c r="Q315" s="4">
        <f t="shared" si="156"/>
        <v>62452545</v>
      </c>
      <c r="R315" s="40">
        <v>20680751.58</v>
      </c>
      <c r="S315" s="40">
        <v>0</v>
      </c>
      <c r="T315" s="4">
        <f t="shared" si="178"/>
        <v>20680751.58</v>
      </c>
      <c r="U315" s="4">
        <f t="shared" si="158"/>
        <v>98333398.98</v>
      </c>
      <c r="V315" s="5">
        <f t="shared" si="159"/>
        <v>0.9111227919935454</v>
      </c>
      <c r="W315" s="5">
        <f t="shared" si="160"/>
        <v>2.751444353817945</v>
      </c>
      <c r="X315" s="5">
        <f t="shared" si="161"/>
        <v>0.6696642374771853</v>
      </c>
      <c r="Y315" s="51"/>
      <c r="Z315" s="12">
        <f t="shared" si="162"/>
        <v>4.332231383288676</v>
      </c>
      <c r="AA315" s="14">
        <v>109699.05266538214</v>
      </c>
      <c r="AB315" s="18">
        <f t="shared" si="174"/>
        <v>4752.416786740057</v>
      </c>
      <c r="AC315" s="19">
        <v>288.08884764000004</v>
      </c>
      <c r="AD315" s="18">
        <f t="shared" si="169"/>
        <v>4464.327939100058</v>
      </c>
      <c r="AE315" s="21"/>
      <c r="AF315" s="2">
        <f t="shared" si="175"/>
        <v>4414254157.915208</v>
      </c>
      <c r="AG315" s="5">
        <f t="shared" si="163"/>
        <v>0.3443413509107687</v>
      </c>
      <c r="AH315" s="5">
        <f t="shared" si="164"/>
        <v>1.4147926867331873</v>
      </c>
      <c r="AI315" s="5">
        <f t="shared" si="165"/>
        <v>0.4684993396430811</v>
      </c>
      <c r="AJ315" s="5">
        <f t="shared" si="166"/>
        <v>2.227633377287037</v>
      </c>
      <c r="AL315" s="14">
        <v>4449.772053037272</v>
      </c>
      <c r="AM315" s="13">
        <f t="shared" si="167"/>
        <v>302.64473370278574</v>
      </c>
      <c r="AN315" s="29">
        <f t="shared" si="171"/>
        <v>0.06801353644535794</v>
      </c>
      <c r="AO315" s="71"/>
      <c r="AP315" s="93">
        <v>34506558.5</v>
      </c>
      <c r="AQ315" s="93">
        <v>36765974.199999996</v>
      </c>
      <c r="AR315" s="16">
        <f t="shared" si="172"/>
        <v>2259415.6999999955</v>
      </c>
      <c r="AS315" s="73">
        <f t="shared" si="173"/>
        <v>0.0654778627083311</v>
      </c>
    </row>
    <row r="316" spans="1:45" ht="12.75">
      <c r="A316" s="1" t="s">
        <v>629</v>
      </c>
      <c r="B316" s="1" t="s">
        <v>630</v>
      </c>
      <c r="C316" s="2" t="s">
        <v>599</v>
      </c>
      <c r="D316" s="1"/>
      <c r="F316" s="67">
        <v>2106073808</v>
      </c>
      <c r="G316" s="62">
        <v>69.89</v>
      </c>
      <c r="H316" s="10">
        <f t="shared" si="168"/>
        <v>0.6989</v>
      </c>
      <c r="I316" s="40">
        <v>8640917.02</v>
      </c>
      <c r="J316" s="40">
        <v>0</v>
      </c>
      <c r="K316" s="40">
        <v>0</v>
      </c>
      <c r="L316" s="40">
        <v>728880.88</v>
      </c>
      <c r="M316" s="48">
        <f t="shared" si="177"/>
        <v>9369797.9</v>
      </c>
      <c r="N316" s="40">
        <v>0</v>
      </c>
      <c r="O316" s="40">
        <v>42450468</v>
      </c>
      <c r="P316" s="40">
        <v>0</v>
      </c>
      <c r="Q316" s="4">
        <f t="shared" si="156"/>
        <v>42450468</v>
      </c>
      <c r="R316" s="40">
        <v>7044479.96</v>
      </c>
      <c r="S316" s="40">
        <v>210607.38</v>
      </c>
      <c r="T316" s="4">
        <f t="shared" si="178"/>
        <v>7255087.34</v>
      </c>
      <c r="U316" s="4">
        <f t="shared" si="158"/>
        <v>59075353.239999995</v>
      </c>
      <c r="V316" s="5">
        <f t="shared" si="159"/>
        <v>0.34448400205355006</v>
      </c>
      <c r="W316" s="5">
        <f t="shared" si="160"/>
        <v>2.0156210973589963</v>
      </c>
      <c r="X316" s="5">
        <f t="shared" si="161"/>
        <v>0.4448940898656293</v>
      </c>
      <c r="Y316" s="51"/>
      <c r="Z316" s="12">
        <f t="shared" si="162"/>
        <v>2.8049991892781754</v>
      </c>
      <c r="AA316" s="14">
        <v>186716.27159501807</v>
      </c>
      <c r="AB316" s="18">
        <f t="shared" si="174"/>
        <v>5237.389904490693</v>
      </c>
      <c r="AC316" s="19">
        <v>326.0962956096</v>
      </c>
      <c r="AD316" s="18">
        <f t="shared" si="169"/>
        <v>4911.293608881093</v>
      </c>
      <c r="AE316" s="21"/>
      <c r="AF316" s="2">
        <f t="shared" si="175"/>
        <v>3013412230.6481614</v>
      </c>
      <c r="AG316" s="5">
        <f t="shared" si="163"/>
        <v>0.3109364794070883</v>
      </c>
      <c r="AH316" s="5">
        <f t="shared" si="164"/>
        <v>1.4087175849442024</v>
      </c>
      <c r="AI316" s="5">
        <f t="shared" si="165"/>
        <v>0.23377086906177413</v>
      </c>
      <c r="AJ316" s="5">
        <f t="shared" si="166"/>
        <v>1.9604139333865167</v>
      </c>
      <c r="AL316" s="14">
        <v>4945.510294547434</v>
      </c>
      <c r="AM316" s="13">
        <f t="shared" si="167"/>
        <v>291.8796099432593</v>
      </c>
      <c r="AN316" s="29">
        <f t="shared" si="171"/>
        <v>0.05901910875912338</v>
      </c>
      <c r="AO316" s="71"/>
      <c r="AP316" s="93">
        <v>14967920.79</v>
      </c>
      <c r="AQ316" s="93">
        <v>16001286.719999999</v>
      </c>
      <c r="AR316" s="16">
        <f t="shared" si="172"/>
        <v>1033365.9299999997</v>
      </c>
      <c r="AS316" s="73">
        <f t="shared" si="173"/>
        <v>0.06903870914992995</v>
      </c>
    </row>
    <row r="317" spans="1:45" ht="12.75">
      <c r="A317" s="1" t="s">
        <v>631</v>
      </c>
      <c r="B317" s="1" t="s">
        <v>632</v>
      </c>
      <c r="C317" s="2" t="s">
        <v>599</v>
      </c>
      <c r="D317" s="1"/>
      <c r="F317" s="67">
        <v>2152390660</v>
      </c>
      <c r="G317" s="62">
        <v>66.56</v>
      </c>
      <c r="H317" s="10">
        <f t="shared" si="168"/>
        <v>0.6656</v>
      </c>
      <c r="I317" s="40">
        <v>10364956.489999998</v>
      </c>
      <c r="J317" s="40">
        <v>0</v>
      </c>
      <c r="K317" s="40">
        <v>0</v>
      </c>
      <c r="L317" s="40">
        <v>877053.46</v>
      </c>
      <c r="M317" s="48">
        <f t="shared" si="177"/>
        <v>11242009.95</v>
      </c>
      <c r="N317" s="40">
        <v>41626400</v>
      </c>
      <c r="O317" s="40">
        <v>0</v>
      </c>
      <c r="P317" s="40">
        <v>0</v>
      </c>
      <c r="Q317" s="4">
        <f aca="true" t="shared" si="179" ref="Q317:Q348">SUM(N317:P317)</f>
        <v>41626400</v>
      </c>
      <c r="R317" s="40">
        <v>15087635.51</v>
      </c>
      <c r="S317" s="40">
        <v>430478.13</v>
      </c>
      <c r="T317" s="4">
        <f t="shared" si="178"/>
        <v>15518113.64</v>
      </c>
      <c r="U317" s="4">
        <f t="shared" si="158"/>
        <v>68386523.59</v>
      </c>
      <c r="V317" s="5">
        <f t="shared" si="159"/>
        <v>0.7209710545761242</v>
      </c>
      <c r="W317" s="5">
        <f t="shared" si="160"/>
        <v>1.9339611889971682</v>
      </c>
      <c r="X317" s="5">
        <f t="shared" si="161"/>
        <v>0.5223034163324236</v>
      </c>
      <c r="Y317" s="51"/>
      <c r="Z317" s="12">
        <f t="shared" si="162"/>
        <v>3.1772356599057168</v>
      </c>
      <c r="AA317" s="14">
        <v>138219.84685794753</v>
      </c>
      <c r="AB317" s="18">
        <f t="shared" si="174"/>
        <v>4391.57026343778</v>
      </c>
      <c r="AC317" s="19">
        <v>254.24587051245007</v>
      </c>
      <c r="AD317" s="18">
        <f t="shared" si="169"/>
        <v>4137.32439292533</v>
      </c>
      <c r="AE317" s="21"/>
      <c r="AF317" s="2">
        <f t="shared" si="175"/>
        <v>3233760006.0096154</v>
      </c>
      <c r="AG317" s="5">
        <f t="shared" si="163"/>
        <v>0.34764515391086115</v>
      </c>
      <c r="AH317" s="5">
        <f t="shared" si="164"/>
        <v>1.2872445673965152</v>
      </c>
      <c r="AI317" s="5">
        <f t="shared" si="165"/>
        <v>0.46656633398771574</v>
      </c>
      <c r="AJ317" s="5">
        <f t="shared" si="166"/>
        <v>2.114768055233245</v>
      </c>
      <c r="AL317" s="14">
        <v>4149.009840245125</v>
      </c>
      <c r="AM317" s="13">
        <f t="shared" si="167"/>
        <v>242.56042319265543</v>
      </c>
      <c r="AN317" s="29">
        <f t="shared" si="171"/>
        <v>0.05846224341042413</v>
      </c>
      <c r="AO317" s="71"/>
      <c r="AP317" s="93">
        <v>36863396</v>
      </c>
      <c r="AQ317" s="93">
        <v>37956184.4</v>
      </c>
      <c r="AR317" s="16">
        <f t="shared" si="172"/>
        <v>1092788.3999999985</v>
      </c>
      <c r="AS317" s="73">
        <f t="shared" si="173"/>
        <v>0.02964426826003764</v>
      </c>
    </row>
    <row r="318" spans="1:45" ht="12.75">
      <c r="A318" s="1" t="s">
        <v>633</v>
      </c>
      <c r="B318" s="1" t="s">
        <v>634</v>
      </c>
      <c r="C318" s="2" t="s">
        <v>599</v>
      </c>
      <c r="D318" s="3" t="s">
        <v>54</v>
      </c>
      <c r="F318" s="67">
        <v>190543200</v>
      </c>
      <c r="G318" s="62">
        <v>35.63</v>
      </c>
      <c r="H318" s="10">
        <f t="shared" si="168"/>
        <v>0.3563</v>
      </c>
      <c r="I318" s="40">
        <v>1543236.59</v>
      </c>
      <c r="J318" s="40">
        <v>0</v>
      </c>
      <c r="K318" s="40">
        <v>0</v>
      </c>
      <c r="L318" s="40">
        <v>130587.41</v>
      </c>
      <c r="M318" s="48">
        <f t="shared" si="177"/>
        <v>1673824</v>
      </c>
      <c r="N318" s="40">
        <v>6450231.5</v>
      </c>
      <c r="O318" s="40">
        <v>0</v>
      </c>
      <c r="P318" s="40">
        <v>0</v>
      </c>
      <c r="Q318" s="4">
        <f t="shared" si="179"/>
        <v>6450231.5</v>
      </c>
      <c r="R318" s="40">
        <v>2038778</v>
      </c>
      <c r="S318" s="40">
        <v>0</v>
      </c>
      <c r="T318" s="4">
        <f t="shared" si="178"/>
        <v>2038778</v>
      </c>
      <c r="U318" s="4">
        <f t="shared" si="158"/>
        <v>10162833.5</v>
      </c>
      <c r="V318" s="5">
        <f t="shared" si="159"/>
        <v>1.069982030321733</v>
      </c>
      <c r="W318" s="5">
        <f t="shared" si="160"/>
        <v>3.38518063095403</v>
      </c>
      <c r="X318" s="5">
        <f t="shared" si="161"/>
        <v>0.8784485617959602</v>
      </c>
      <c r="Y318" s="51"/>
      <c r="Z318" s="12">
        <f t="shared" si="162"/>
        <v>5.333611223071723</v>
      </c>
      <c r="AA318" s="14">
        <v>63900.9900990099</v>
      </c>
      <c r="AB318" s="18">
        <f t="shared" si="174"/>
        <v>3408.230379574743</v>
      </c>
      <c r="AC318" s="37">
        <v>334.3560875703</v>
      </c>
      <c r="AD318" s="18">
        <f t="shared" si="169"/>
        <v>3073.874292004443</v>
      </c>
      <c r="AE318" s="21"/>
      <c r="AF318" s="2">
        <f t="shared" si="175"/>
        <v>534783047.9932641</v>
      </c>
      <c r="AG318" s="5">
        <f t="shared" si="163"/>
        <v>0.31299122256790063</v>
      </c>
      <c r="AH318" s="5">
        <f t="shared" si="164"/>
        <v>1.206139858808921</v>
      </c>
      <c r="AI318" s="5">
        <f t="shared" si="165"/>
        <v>0.3812345974036334</v>
      </c>
      <c r="AJ318" s="5">
        <f t="shared" si="166"/>
        <v>1.9003656787804553</v>
      </c>
      <c r="AL318" s="14">
        <v>3337.470572730501</v>
      </c>
      <c r="AM318" s="13">
        <f t="shared" si="167"/>
        <v>70.75980684424212</v>
      </c>
      <c r="AN318" s="29">
        <f t="shared" si="171"/>
        <v>0.021201627191082935</v>
      </c>
      <c r="AO318" s="71"/>
      <c r="AP318" s="93">
        <v>11033278</v>
      </c>
      <c r="AQ318" s="93">
        <v>11113504</v>
      </c>
      <c r="AR318" s="16">
        <f t="shared" si="172"/>
        <v>80226</v>
      </c>
      <c r="AS318" s="73">
        <f t="shared" si="173"/>
        <v>0.007271275136908542</v>
      </c>
    </row>
    <row r="319" spans="1:45" ht="12.75">
      <c r="A319" s="1" t="s">
        <v>635</v>
      </c>
      <c r="B319" s="1" t="s">
        <v>636</v>
      </c>
      <c r="C319" s="2" t="s">
        <v>599</v>
      </c>
      <c r="D319" s="1"/>
      <c r="F319" s="67">
        <v>3844330441</v>
      </c>
      <c r="G319" s="62">
        <v>72.91</v>
      </c>
      <c r="H319" s="10">
        <f t="shared" si="168"/>
        <v>0.7291</v>
      </c>
      <c r="I319" s="40">
        <v>17030080.86</v>
      </c>
      <c r="J319" s="40">
        <v>0</v>
      </c>
      <c r="K319" s="40">
        <v>0</v>
      </c>
      <c r="L319" s="40">
        <v>1441054.32</v>
      </c>
      <c r="M319" s="48">
        <f t="shared" si="177"/>
        <v>18471135.18</v>
      </c>
      <c r="N319" s="40">
        <v>75843587.5</v>
      </c>
      <c r="O319" s="40">
        <v>0</v>
      </c>
      <c r="P319" s="40">
        <v>0</v>
      </c>
      <c r="Q319" s="4">
        <f t="shared" si="179"/>
        <v>75843587.5</v>
      </c>
      <c r="R319" s="40">
        <v>17642774.54</v>
      </c>
      <c r="S319" s="40">
        <v>1530000</v>
      </c>
      <c r="T319" s="4">
        <f t="shared" si="178"/>
        <v>19172774.54</v>
      </c>
      <c r="U319" s="4">
        <f t="shared" si="158"/>
        <v>113487497.22</v>
      </c>
      <c r="V319" s="5">
        <f t="shared" si="159"/>
        <v>0.4987285779474439</v>
      </c>
      <c r="W319" s="5">
        <f t="shared" si="160"/>
        <v>1.9728685830729815</v>
      </c>
      <c r="X319" s="5">
        <f t="shared" si="161"/>
        <v>0.48047730192504534</v>
      </c>
      <c r="Y319" s="51"/>
      <c r="Z319" s="12">
        <f t="shared" si="162"/>
        <v>2.952074462945471</v>
      </c>
      <c r="AA319" s="14">
        <v>183541.21310356594</v>
      </c>
      <c r="AB319" s="18">
        <f t="shared" si="174"/>
        <v>5418.273281010697</v>
      </c>
      <c r="AC319" s="19">
        <v>308.8083397617</v>
      </c>
      <c r="AD319" s="18">
        <f t="shared" si="169"/>
        <v>5109.464941248997</v>
      </c>
      <c r="AE319" s="21"/>
      <c r="AF319" s="2">
        <f t="shared" si="175"/>
        <v>5272706680.839392</v>
      </c>
      <c r="AG319" s="5">
        <f t="shared" si="163"/>
        <v>0.3503160008335505</v>
      </c>
      <c r="AH319" s="5">
        <f t="shared" si="164"/>
        <v>1.4384184839185106</v>
      </c>
      <c r="AI319" s="5">
        <f t="shared" si="165"/>
        <v>0.3346056514790113</v>
      </c>
      <c r="AJ319" s="5">
        <f t="shared" si="166"/>
        <v>2.152357490933542</v>
      </c>
      <c r="AL319" s="14">
        <v>4963.357647605759</v>
      </c>
      <c r="AM319" s="13">
        <f t="shared" si="167"/>
        <v>454.9156334049385</v>
      </c>
      <c r="AN319" s="29">
        <f t="shared" si="171"/>
        <v>0.09165481629646056</v>
      </c>
      <c r="AO319" s="71"/>
      <c r="AP319" s="93">
        <v>36511603.62</v>
      </c>
      <c r="AQ319" s="93">
        <v>41652983.9</v>
      </c>
      <c r="AR319" s="16">
        <f t="shared" si="172"/>
        <v>5141380.280000001</v>
      </c>
      <c r="AS319" s="73">
        <f t="shared" si="173"/>
        <v>0.14081496757879192</v>
      </c>
    </row>
    <row r="320" spans="1:45" ht="12.75">
      <c r="A320" s="1" t="s">
        <v>637</v>
      </c>
      <c r="B320" s="1" t="s">
        <v>638</v>
      </c>
      <c r="C320" s="2" t="s">
        <v>599</v>
      </c>
      <c r="D320" s="3" t="s">
        <v>54</v>
      </c>
      <c r="F320" s="67">
        <v>1416306929</v>
      </c>
      <c r="G320" s="62">
        <v>55.91</v>
      </c>
      <c r="H320" s="10">
        <f t="shared" si="168"/>
        <v>0.5590999999999999</v>
      </c>
      <c r="I320" s="40">
        <v>8290866.02</v>
      </c>
      <c r="J320" s="40">
        <v>0</v>
      </c>
      <c r="K320" s="40">
        <v>0</v>
      </c>
      <c r="L320" s="40">
        <v>702884.53</v>
      </c>
      <c r="M320" s="48">
        <f t="shared" si="177"/>
        <v>8993750.549999999</v>
      </c>
      <c r="N320" s="40">
        <v>30941261</v>
      </c>
      <c r="O320" s="40">
        <v>0</v>
      </c>
      <c r="P320" s="40">
        <v>0</v>
      </c>
      <c r="Q320" s="4">
        <f t="shared" si="179"/>
        <v>30941261</v>
      </c>
      <c r="R320" s="40">
        <v>12194403</v>
      </c>
      <c r="S320" s="40">
        <v>0</v>
      </c>
      <c r="T320" s="4">
        <f t="shared" si="178"/>
        <v>12194403</v>
      </c>
      <c r="U320" s="4">
        <f t="shared" si="158"/>
        <v>52129414.55</v>
      </c>
      <c r="V320" s="5">
        <f t="shared" si="159"/>
        <v>0.8610000240985899</v>
      </c>
      <c r="W320" s="5">
        <f t="shared" si="160"/>
        <v>2.1846437637529905</v>
      </c>
      <c r="X320" s="5">
        <f t="shared" si="161"/>
        <v>0.6350142307324685</v>
      </c>
      <c r="Y320" s="51"/>
      <c r="Z320" s="12">
        <f t="shared" si="162"/>
        <v>3.6806580185840496</v>
      </c>
      <c r="AA320" s="14">
        <v>116958.85262116716</v>
      </c>
      <c r="AB320" s="18">
        <f t="shared" si="174"/>
        <v>4304.85538744489</v>
      </c>
      <c r="AC320" s="19">
        <v>281.162531595375</v>
      </c>
      <c r="AD320" s="18">
        <f t="shared" si="169"/>
        <v>4023.6928558495147</v>
      </c>
      <c r="AE320" s="21"/>
      <c r="AF320" s="2">
        <f t="shared" si="175"/>
        <v>2533190715.4355216</v>
      </c>
      <c r="AG320" s="5">
        <f t="shared" si="163"/>
        <v>0.35503645640252307</v>
      </c>
      <c r="AH320" s="5">
        <f t="shared" si="164"/>
        <v>1.2214343283142972</v>
      </c>
      <c r="AI320" s="5">
        <f t="shared" si="165"/>
        <v>0.4813851134735216</v>
      </c>
      <c r="AJ320" s="5">
        <f t="shared" si="166"/>
        <v>2.0578558981903416</v>
      </c>
      <c r="AL320" s="14">
        <v>4151.994467468202</v>
      </c>
      <c r="AM320" s="13">
        <f t="shared" si="167"/>
        <v>152.8609199766879</v>
      </c>
      <c r="AN320" s="29">
        <f t="shared" si="171"/>
        <v>0.036816262924815324</v>
      </c>
      <c r="AO320" s="71"/>
      <c r="AP320" s="93">
        <v>20446196.08</v>
      </c>
      <c r="AQ320" s="93">
        <v>20736614.61</v>
      </c>
      <c r="AR320" s="16">
        <f t="shared" si="172"/>
        <v>290418.5300000012</v>
      </c>
      <c r="AS320" s="73">
        <f t="shared" si="173"/>
        <v>0.014204037213752536</v>
      </c>
    </row>
    <row r="321" spans="1:45" ht="12.75">
      <c r="A321" s="1" t="s">
        <v>639</v>
      </c>
      <c r="B321" s="1" t="s">
        <v>640</v>
      </c>
      <c r="C321" s="2" t="s">
        <v>599</v>
      </c>
      <c r="D321" s="1"/>
      <c r="F321" s="67">
        <v>423818033</v>
      </c>
      <c r="G321" s="62">
        <v>39.99</v>
      </c>
      <c r="H321" s="10">
        <f t="shared" si="168"/>
        <v>0.39990000000000003</v>
      </c>
      <c r="I321" s="40">
        <v>3287068.7</v>
      </c>
      <c r="J321" s="40">
        <v>0</v>
      </c>
      <c r="K321" s="40">
        <v>0</v>
      </c>
      <c r="L321" s="40">
        <v>278138.78</v>
      </c>
      <c r="M321" s="48">
        <f t="shared" si="177"/>
        <v>3565207.4800000004</v>
      </c>
      <c r="N321" s="40">
        <v>10203021</v>
      </c>
      <c r="O321" s="40">
        <v>0</v>
      </c>
      <c r="P321" s="40">
        <v>0</v>
      </c>
      <c r="Q321" s="4">
        <f t="shared" si="179"/>
        <v>10203021</v>
      </c>
      <c r="R321" s="40">
        <v>5060220.07</v>
      </c>
      <c r="S321" s="40">
        <v>0</v>
      </c>
      <c r="T321" s="4">
        <f t="shared" si="178"/>
        <v>5060220.07</v>
      </c>
      <c r="U321" s="4">
        <f t="shared" si="158"/>
        <v>18828448.55</v>
      </c>
      <c r="V321" s="5">
        <f t="shared" si="159"/>
        <v>1.1939605387201635</v>
      </c>
      <c r="W321" s="5">
        <f t="shared" si="160"/>
        <v>2.4074060576841947</v>
      </c>
      <c r="X321" s="5">
        <f t="shared" si="161"/>
        <v>0.8412118414980234</v>
      </c>
      <c r="Y321" s="51"/>
      <c r="Z321" s="12">
        <f t="shared" si="162"/>
        <v>4.442578437902381</v>
      </c>
      <c r="AA321" s="14">
        <v>82315.0283768445</v>
      </c>
      <c r="AB321" s="18">
        <f t="shared" si="174"/>
        <v>3656.90970182292</v>
      </c>
      <c r="AC321" s="19">
        <v>328.11315004215004</v>
      </c>
      <c r="AD321" s="18">
        <f t="shared" si="169"/>
        <v>3328.7965517807697</v>
      </c>
      <c r="AE321" s="21"/>
      <c r="AF321" s="2">
        <f t="shared" si="175"/>
        <v>1059810035.0087521</v>
      </c>
      <c r="AG321" s="5">
        <f t="shared" si="163"/>
        <v>0.33640061541505956</v>
      </c>
      <c r="AH321" s="5">
        <f t="shared" si="164"/>
        <v>0.9627216824679097</v>
      </c>
      <c r="AI321" s="5">
        <f t="shared" si="165"/>
        <v>0.47746481943419344</v>
      </c>
      <c r="AJ321" s="5">
        <f t="shared" si="166"/>
        <v>1.7765871173171626</v>
      </c>
      <c r="AL321" s="14">
        <v>3531.795191120428</v>
      </c>
      <c r="AM321" s="13">
        <f t="shared" si="167"/>
        <v>125.11451070249177</v>
      </c>
      <c r="AN321" s="29">
        <f t="shared" si="171"/>
        <v>0.03542518858880953</v>
      </c>
      <c r="AO321" s="71"/>
      <c r="AP321" s="93">
        <v>11416367.760000002</v>
      </c>
      <c r="AQ321" s="93">
        <v>11188568.21</v>
      </c>
      <c r="AR321" s="16">
        <f t="shared" si="172"/>
        <v>-227799.55000000075</v>
      </c>
      <c r="AS321" s="73">
        <f t="shared" si="173"/>
        <v>-0.01995376767715485</v>
      </c>
    </row>
    <row r="322" spans="1:45" ht="12.75">
      <c r="A322" s="1" t="s">
        <v>641</v>
      </c>
      <c r="B322" s="1" t="s">
        <v>642</v>
      </c>
      <c r="C322" s="2" t="s">
        <v>599</v>
      </c>
      <c r="D322" s="1"/>
      <c r="F322" s="67">
        <v>207744997</v>
      </c>
      <c r="G322" s="62">
        <v>35.4</v>
      </c>
      <c r="H322" s="10">
        <f t="shared" si="168"/>
        <v>0.354</v>
      </c>
      <c r="I322" s="40">
        <v>1814222.43</v>
      </c>
      <c r="J322" s="40">
        <v>0</v>
      </c>
      <c r="K322" s="40">
        <v>0</v>
      </c>
      <c r="L322" s="40">
        <v>153511.66</v>
      </c>
      <c r="M322" s="48">
        <f t="shared" si="176"/>
        <v>1967734.0899999999</v>
      </c>
      <c r="N322" s="40">
        <v>8584049.5</v>
      </c>
      <c r="O322" s="40">
        <v>0</v>
      </c>
      <c r="P322" s="40">
        <v>0</v>
      </c>
      <c r="Q322" s="4">
        <f t="shared" si="179"/>
        <v>8584049.5</v>
      </c>
      <c r="R322" s="40">
        <v>3583846.57</v>
      </c>
      <c r="S322" s="40">
        <v>0</v>
      </c>
      <c r="T322" s="4">
        <f t="shared" si="178"/>
        <v>3583846.57</v>
      </c>
      <c r="U322" s="4">
        <f aca="true" t="shared" si="180" ref="U322:U341">M322+Q322+T322</f>
        <v>14135630.16</v>
      </c>
      <c r="V322" s="5">
        <f aca="true" t="shared" si="181" ref="V322:V385">(T322/F322)*100</f>
        <v>1.7251181119899606</v>
      </c>
      <c r="W322" s="5">
        <f aca="true" t="shared" si="182" ref="W322:W385">(Q322/F322)*100</f>
        <v>4.1320126231487535</v>
      </c>
      <c r="X322" s="5">
        <f aca="true" t="shared" si="183" ref="X322:X385">(M322/F322)*100</f>
        <v>0.9471872335871462</v>
      </c>
      <c r="Y322" s="51"/>
      <c r="Z322" s="12">
        <f aca="true" t="shared" si="184" ref="Z322:Z385">((U322/F322)*100)-Y322</f>
        <v>6.804317968725861</v>
      </c>
      <c r="AA322" s="14">
        <v>71712.85598047193</v>
      </c>
      <c r="AB322" s="18">
        <f t="shared" si="174"/>
        <v>4879.57074536575</v>
      </c>
      <c r="AC322" s="19">
        <v>322.90824586185005</v>
      </c>
      <c r="AD322" s="18">
        <f t="shared" si="169"/>
        <v>4556.662499503899</v>
      </c>
      <c r="AE322" s="21"/>
      <c r="AF322" s="2">
        <f t="shared" si="175"/>
        <v>586850274.0112995</v>
      </c>
      <c r="AG322" s="5">
        <f aca="true" t="shared" si="185" ref="AG322:AG385">(M322/AF322)*100</f>
        <v>0.33530428068984974</v>
      </c>
      <c r="AH322" s="5">
        <f aca="true" t="shared" si="186" ref="AH322:AH385">(Q322/AF322)*100</f>
        <v>1.4627324685946586</v>
      </c>
      <c r="AI322" s="5">
        <f aca="true" t="shared" si="187" ref="AI322:AI385">(R322/AF322)*100</f>
        <v>0.610691811644446</v>
      </c>
      <c r="AJ322" s="5">
        <f aca="true" t="shared" si="188" ref="AJ322:AJ385">(U322/AF322)*100</f>
        <v>2.4087285609289544</v>
      </c>
      <c r="AL322" s="14">
        <v>4550.889942082578</v>
      </c>
      <c r="AM322" s="13">
        <f aca="true" t="shared" si="189" ref="AM322:AM385">AB322-AL322</f>
        <v>328.6808032831714</v>
      </c>
      <c r="AN322" s="29">
        <f t="shared" si="171"/>
        <v>0.07222341288542795</v>
      </c>
      <c r="AO322" s="71"/>
      <c r="AP322" s="93">
        <v>6220090.21</v>
      </c>
      <c r="AQ322" s="93">
        <v>6610692.23</v>
      </c>
      <c r="AR322" s="16">
        <f t="shared" si="172"/>
        <v>390602.0200000005</v>
      </c>
      <c r="AS322" s="73">
        <f t="shared" si="173"/>
        <v>0.06279684165545253</v>
      </c>
    </row>
    <row r="323" spans="1:45" ht="12.75">
      <c r="A323" s="1" t="s">
        <v>643</v>
      </c>
      <c r="B323" s="1" t="s">
        <v>644</v>
      </c>
      <c r="C323" s="2" t="s">
        <v>599</v>
      </c>
      <c r="D323" s="3" t="s">
        <v>54</v>
      </c>
      <c r="F323" s="67">
        <v>3172026415</v>
      </c>
      <c r="G323" s="62">
        <v>41.44</v>
      </c>
      <c r="H323" s="10">
        <f aca="true" t="shared" si="190" ref="H323:H386">G323/100</f>
        <v>0.4144</v>
      </c>
      <c r="I323" s="40">
        <v>25520645.26</v>
      </c>
      <c r="J323" s="40">
        <v>0</v>
      </c>
      <c r="K323" s="40">
        <v>0</v>
      </c>
      <c r="L323" s="40">
        <v>2161462.8</v>
      </c>
      <c r="M323" s="48">
        <f t="shared" si="176"/>
        <v>27682108.060000002</v>
      </c>
      <c r="N323" s="40">
        <v>120326568</v>
      </c>
      <c r="O323" s="40">
        <v>0</v>
      </c>
      <c r="P323" s="40">
        <v>0</v>
      </c>
      <c r="Q323" s="4">
        <f t="shared" si="179"/>
        <v>120326568</v>
      </c>
      <c r="R323" s="40">
        <v>37429912</v>
      </c>
      <c r="S323" s="40">
        <v>0</v>
      </c>
      <c r="T323" s="4">
        <f t="shared" si="178"/>
        <v>37429912</v>
      </c>
      <c r="U323" s="4">
        <f t="shared" si="180"/>
        <v>185438588.06</v>
      </c>
      <c r="V323" s="5">
        <f t="shared" si="181"/>
        <v>1.1800000095522534</v>
      </c>
      <c r="W323" s="5">
        <f t="shared" si="182"/>
        <v>3.7933658884741663</v>
      </c>
      <c r="X323" s="5">
        <f t="shared" si="183"/>
        <v>0.8726947521337083</v>
      </c>
      <c r="Y323" s="51"/>
      <c r="Z323" s="12">
        <f t="shared" si="184"/>
        <v>5.846060650160128</v>
      </c>
      <c r="AA323" s="14">
        <v>73357.49554401002</v>
      </c>
      <c r="AB323" s="18">
        <f t="shared" si="174"/>
        <v>4288.523680941339</v>
      </c>
      <c r="AC323" s="19">
        <v>315.16853932080005</v>
      </c>
      <c r="AD323" s="18">
        <f aca="true" t="shared" si="191" ref="AD323:AD386">AB323-AC323</f>
        <v>3973.355141620539</v>
      </c>
      <c r="AE323" s="21"/>
      <c r="AF323" s="2">
        <f t="shared" si="175"/>
        <v>7654503897.200772</v>
      </c>
      <c r="AG323" s="5">
        <f t="shared" si="185"/>
        <v>0.3616447052842087</v>
      </c>
      <c r="AH323" s="5">
        <f t="shared" si="186"/>
        <v>1.5719708241836945</v>
      </c>
      <c r="AI323" s="5">
        <f t="shared" si="187"/>
        <v>0.48899200395845377</v>
      </c>
      <c r="AJ323" s="5">
        <f t="shared" si="188"/>
        <v>2.422607533426357</v>
      </c>
      <c r="AL323" s="14">
        <v>4070.3129819072738</v>
      </c>
      <c r="AM323" s="13">
        <f t="shared" si="189"/>
        <v>218.21069903406533</v>
      </c>
      <c r="AN323" s="29">
        <f aca="true" t="shared" si="192" ref="AN323:AN386">AM323/AL323</f>
        <v>0.053610299749434945</v>
      </c>
      <c r="AO323" s="71"/>
      <c r="AP323" s="93">
        <v>82274121</v>
      </c>
      <c r="AQ323" s="93">
        <v>84676941</v>
      </c>
      <c r="AR323" s="16">
        <f aca="true" t="shared" si="193" ref="AR323:AR386">AQ323-AP323</f>
        <v>2402820</v>
      </c>
      <c r="AS323" s="73">
        <f aca="true" t="shared" si="194" ref="AS323:AS386">AR323/AP323</f>
        <v>0.02920505221806016</v>
      </c>
    </row>
    <row r="324" spans="1:45" ht="12.75">
      <c r="A324" s="1" t="s">
        <v>645</v>
      </c>
      <c r="B324" s="1" t="s">
        <v>646</v>
      </c>
      <c r="C324" s="2" t="s">
        <v>647</v>
      </c>
      <c r="D324" s="1"/>
      <c r="F324" s="67">
        <v>207520471</v>
      </c>
      <c r="G324" s="62">
        <v>80.9</v>
      </c>
      <c r="H324" s="10">
        <f t="shared" si="190"/>
        <v>0.809</v>
      </c>
      <c r="I324" s="40">
        <v>794005.57</v>
      </c>
      <c r="J324" s="40">
        <v>41613.97</v>
      </c>
      <c r="K324" s="40">
        <v>0</v>
      </c>
      <c r="L324" s="40">
        <v>50749.33</v>
      </c>
      <c r="M324" s="48">
        <f t="shared" si="176"/>
        <v>886368.8699999999</v>
      </c>
      <c r="N324" s="40">
        <v>254809</v>
      </c>
      <c r="O324" s="40">
        <v>0</v>
      </c>
      <c r="P324" s="40">
        <v>0</v>
      </c>
      <c r="Q324" s="4">
        <f t="shared" si="179"/>
        <v>254809</v>
      </c>
      <c r="R324" s="40">
        <v>1365300.54</v>
      </c>
      <c r="S324" s="40">
        <v>0</v>
      </c>
      <c r="T324" s="4">
        <f t="shared" si="178"/>
        <v>1365300.54</v>
      </c>
      <c r="U324" s="4">
        <f t="shared" si="180"/>
        <v>2506478.41</v>
      </c>
      <c r="V324" s="5">
        <f t="shared" si="181"/>
        <v>0.6579112573428961</v>
      </c>
      <c r="W324" s="5">
        <f t="shared" si="182"/>
        <v>0.12278740442912739</v>
      </c>
      <c r="X324" s="5">
        <f t="shared" si="183"/>
        <v>0.4271235824247912</v>
      </c>
      <c r="Y324" s="57"/>
      <c r="Z324" s="12">
        <f t="shared" si="184"/>
        <v>1.2078222441968147</v>
      </c>
      <c r="AA324" s="14">
        <v>618627.2108843537</v>
      </c>
      <c r="AB324" s="18">
        <f t="shared" si="174"/>
        <v>7471.917061715563</v>
      </c>
      <c r="AC324" s="19">
        <v>23.917441829850002</v>
      </c>
      <c r="AD324" s="18">
        <f t="shared" si="191"/>
        <v>7447.999619885713</v>
      </c>
      <c r="AE324" s="21"/>
      <c r="AF324" s="2">
        <f t="shared" si="175"/>
        <v>256514797.2805933</v>
      </c>
      <c r="AG324" s="5">
        <f t="shared" si="185"/>
        <v>0.3455429781816561</v>
      </c>
      <c r="AH324" s="5">
        <f t="shared" si="186"/>
        <v>0.09933501018316405</v>
      </c>
      <c r="AI324" s="5">
        <f t="shared" si="187"/>
        <v>0.532250207190403</v>
      </c>
      <c r="AJ324" s="5">
        <f t="shared" si="188"/>
        <v>0.9771281955552232</v>
      </c>
      <c r="AL324" s="14">
        <v>7440.408036061333</v>
      </c>
      <c r="AM324" s="13">
        <f t="shared" si="189"/>
        <v>31.509025654229845</v>
      </c>
      <c r="AN324" s="29">
        <f t="shared" si="192"/>
        <v>0.004234851838973809</v>
      </c>
      <c r="AO324" s="71"/>
      <c r="AP324" s="93">
        <v>2950305.89</v>
      </c>
      <c r="AQ324" s="93">
        <v>2963579.51</v>
      </c>
      <c r="AR324" s="16">
        <f t="shared" si="193"/>
        <v>13273.619999999646</v>
      </c>
      <c r="AS324" s="73">
        <f t="shared" si="194"/>
        <v>0.004499065688405498</v>
      </c>
    </row>
    <row r="325" spans="1:45" ht="12.75">
      <c r="A325" s="1" t="s">
        <v>648</v>
      </c>
      <c r="B325" s="1" t="s">
        <v>649</v>
      </c>
      <c r="C325" s="2" t="s">
        <v>647</v>
      </c>
      <c r="D325" s="1"/>
      <c r="F325" s="67">
        <v>101221380</v>
      </c>
      <c r="G325" s="62">
        <v>75.72</v>
      </c>
      <c r="H325" s="10">
        <f t="shared" si="190"/>
        <v>0.7572</v>
      </c>
      <c r="I325" s="40">
        <v>458121.93</v>
      </c>
      <c r="J325" s="40">
        <v>24010.5</v>
      </c>
      <c r="K325" s="40">
        <v>8395.38</v>
      </c>
      <c r="L325" s="40">
        <v>29294.75</v>
      </c>
      <c r="M325" s="48">
        <f t="shared" si="176"/>
        <v>519822.56</v>
      </c>
      <c r="N325" s="40">
        <v>0</v>
      </c>
      <c r="O325" s="40">
        <v>2268554.62</v>
      </c>
      <c r="P325" s="40">
        <v>0</v>
      </c>
      <c r="Q325" s="4">
        <f t="shared" si="179"/>
        <v>2268554.62</v>
      </c>
      <c r="R325" s="40">
        <v>849177.99</v>
      </c>
      <c r="S325" s="40">
        <v>0</v>
      </c>
      <c r="T325" s="4">
        <f aca="true" t="shared" si="195" ref="T325:T377">R325+S325</f>
        <v>849177.99</v>
      </c>
      <c r="U325" s="4">
        <f t="shared" si="180"/>
        <v>3637555.17</v>
      </c>
      <c r="V325" s="5">
        <f t="shared" si="181"/>
        <v>0.8389314490673807</v>
      </c>
      <c r="W325" s="5">
        <f t="shared" si="182"/>
        <v>2.2411812800813427</v>
      </c>
      <c r="X325" s="5">
        <f t="shared" si="183"/>
        <v>0.5135501610430524</v>
      </c>
      <c r="Y325" s="57"/>
      <c r="Z325" s="12">
        <f t="shared" si="184"/>
        <v>3.5936628901917755</v>
      </c>
      <c r="AA325" s="14">
        <v>150772.2126929674</v>
      </c>
      <c r="AB325" s="18">
        <f t="shared" si="174"/>
        <v>5418.245056268184</v>
      </c>
      <c r="AC325" s="19">
        <v>269.170229564775</v>
      </c>
      <c r="AD325" s="18">
        <f t="shared" si="191"/>
        <v>5149.07482670341</v>
      </c>
      <c r="AE325" s="21"/>
      <c r="AF325" s="2">
        <f t="shared" si="175"/>
        <v>133678526.14896989</v>
      </c>
      <c r="AG325" s="5">
        <f t="shared" si="185"/>
        <v>0.3888601819417992</v>
      </c>
      <c r="AH325" s="5">
        <f t="shared" si="186"/>
        <v>1.6970224652775927</v>
      </c>
      <c r="AI325" s="5">
        <f t="shared" si="187"/>
        <v>0.6352388932338207</v>
      </c>
      <c r="AJ325" s="5">
        <f t="shared" si="188"/>
        <v>2.7211215404532125</v>
      </c>
      <c r="AL325" s="14">
        <v>5134.677531797378</v>
      </c>
      <c r="AM325" s="13">
        <f t="shared" si="189"/>
        <v>283.56752447080635</v>
      </c>
      <c r="AN325" s="29">
        <f t="shared" si="192"/>
        <v>0.05522596554793664</v>
      </c>
      <c r="AO325" s="71"/>
      <c r="AP325" s="93">
        <v>1536683.08</v>
      </c>
      <c r="AQ325" s="93">
        <v>1712806.46</v>
      </c>
      <c r="AR325" s="16">
        <f t="shared" si="193"/>
        <v>176123.3799999999</v>
      </c>
      <c r="AS325" s="73">
        <f t="shared" si="194"/>
        <v>0.11461268903930398</v>
      </c>
    </row>
    <row r="326" spans="1:45" ht="12.75">
      <c r="A326" s="1" t="s">
        <v>650</v>
      </c>
      <c r="B326" s="1" t="s">
        <v>651</v>
      </c>
      <c r="C326" s="2" t="s">
        <v>647</v>
      </c>
      <c r="D326" s="1"/>
      <c r="F326" s="67">
        <v>395997461</v>
      </c>
      <c r="G326" s="62">
        <v>64.38</v>
      </c>
      <c r="H326" s="10">
        <f t="shared" si="190"/>
        <v>0.6437999999999999</v>
      </c>
      <c r="I326" s="40">
        <v>1860055.69</v>
      </c>
      <c r="J326" s="40">
        <v>0</v>
      </c>
      <c r="K326" s="40">
        <v>34085.16</v>
      </c>
      <c r="L326" s="40">
        <v>118926.8</v>
      </c>
      <c r="M326" s="48">
        <f t="shared" si="176"/>
        <v>2013067.65</v>
      </c>
      <c r="N326" s="40">
        <v>5060302.5</v>
      </c>
      <c r="O326" s="40">
        <v>0</v>
      </c>
      <c r="P326" s="40">
        <v>0</v>
      </c>
      <c r="Q326" s="4">
        <f t="shared" si="179"/>
        <v>5060302.5</v>
      </c>
      <c r="R326" s="40">
        <v>8538056.11</v>
      </c>
      <c r="S326" s="40">
        <v>0</v>
      </c>
      <c r="T326" s="4">
        <f t="shared" si="195"/>
        <v>8538056.11</v>
      </c>
      <c r="U326" s="4">
        <f t="shared" si="180"/>
        <v>15611426.26</v>
      </c>
      <c r="V326" s="5">
        <f t="shared" si="181"/>
        <v>2.156088599265034</v>
      </c>
      <c r="W326" s="5">
        <f t="shared" si="182"/>
        <v>1.2778623598296253</v>
      </c>
      <c r="X326" s="5">
        <f t="shared" si="183"/>
        <v>0.5083536760353117</v>
      </c>
      <c r="Y326" s="57"/>
      <c r="Z326" s="12">
        <f t="shared" si="184"/>
        <v>3.9423046351299713</v>
      </c>
      <c r="AA326" s="14">
        <v>87650.63681976071</v>
      </c>
      <c r="AB326" s="18">
        <f t="shared" si="174"/>
        <v>3455.455118066364</v>
      </c>
      <c r="AC326" s="19">
        <v>295.3111875005251</v>
      </c>
      <c r="AD326" s="18">
        <f t="shared" si="191"/>
        <v>3160.1439305658387</v>
      </c>
      <c r="AE326" s="21"/>
      <c r="AF326" s="2">
        <f t="shared" si="175"/>
        <v>615093912.7058094</v>
      </c>
      <c r="AG326" s="5">
        <f t="shared" si="185"/>
        <v>0.3272780966315336</v>
      </c>
      <c r="AH326" s="5">
        <f t="shared" si="186"/>
        <v>0.8226877872583126</v>
      </c>
      <c r="AI326" s="5">
        <f t="shared" si="187"/>
        <v>1.3880898402068287</v>
      </c>
      <c r="AJ326" s="5">
        <f t="shared" si="188"/>
        <v>2.538055724096675</v>
      </c>
      <c r="AL326" s="14">
        <v>3363.9276928598656</v>
      </c>
      <c r="AM326" s="13">
        <f t="shared" si="189"/>
        <v>91.52742520649826</v>
      </c>
      <c r="AN326" s="29">
        <f t="shared" si="192"/>
        <v>0.02720849957648335</v>
      </c>
      <c r="AO326" s="71"/>
      <c r="AP326" s="93">
        <v>27665659.020000003</v>
      </c>
      <c r="AQ326" s="93">
        <v>28407123.62</v>
      </c>
      <c r="AR326" s="16">
        <f t="shared" si="193"/>
        <v>741464.5999999978</v>
      </c>
      <c r="AS326" s="73">
        <f t="shared" si="194"/>
        <v>0.026800901415866496</v>
      </c>
    </row>
    <row r="327" spans="1:45" ht="12.75">
      <c r="A327" s="1" t="s">
        <v>652</v>
      </c>
      <c r="B327" s="1" t="s">
        <v>653</v>
      </c>
      <c r="C327" s="2" t="s">
        <v>647</v>
      </c>
      <c r="D327" s="1"/>
      <c r="F327" s="67">
        <v>300873360</v>
      </c>
      <c r="G327" s="62">
        <v>56</v>
      </c>
      <c r="H327" s="10">
        <f t="shared" si="190"/>
        <v>0.56</v>
      </c>
      <c r="I327" s="40">
        <v>1723093.74</v>
      </c>
      <c r="J327" s="40">
        <v>90308.53</v>
      </c>
      <c r="K327" s="40">
        <v>31578.54</v>
      </c>
      <c r="L327" s="40">
        <v>110224.34</v>
      </c>
      <c r="M327" s="48">
        <f t="shared" si="176"/>
        <v>1955205.1500000001</v>
      </c>
      <c r="N327" s="40">
        <v>3024465</v>
      </c>
      <c r="O327" s="40">
        <v>3244982.47</v>
      </c>
      <c r="P327" s="40">
        <v>0</v>
      </c>
      <c r="Q327" s="4">
        <f t="shared" si="179"/>
        <v>6269447.470000001</v>
      </c>
      <c r="R327" s="40">
        <v>3108693.55</v>
      </c>
      <c r="S327" s="40">
        <v>30087.34</v>
      </c>
      <c r="T327" s="4">
        <f t="shared" si="195"/>
        <v>3138780.8899999997</v>
      </c>
      <c r="U327" s="4">
        <f t="shared" si="180"/>
        <v>11363433.510000002</v>
      </c>
      <c r="V327" s="5">
        <f t="shared" si="181"/>
        <v>1.0432232650973152</v>
      </c>
      <c r="W327" s="5">
        <f t="shared" si="182"/>
        <v>2.0837496114644383</v>
      </c>
      <c r="X327" s="5">
        <f t="shared" si="183"/>
        <v>0.6498432263993064</v>
      </c>
      <c r="Y327" s="57"/>
      <c r="Z327" s="12">
        <f t="shared" si="184"/>
        <v>3.77681610296106</v>
      </c>
      <c r="AA327" s="14">
        <v>169560.06578947368</v>
      </c>
      <c r="AB327" s="18">
        <f t="shared" si="174"/>
        <v>6403.971868928209</v>
      </c>
      <c r="AC327" s="19">
        <v>269.57037171420006</v>
      </c>
      <c r="AD327" s="18">
        <f t="shared" si="191"/>
        <v>6134.4014972140085</v>
      </c>
      <c r="AE327" s="21"/>
      <c r="AF327" s="2">
        <f t="shared" si="175"/>
        <v>537273857.1428571</v>
      </c>
      <c r="AG327" s="5">
        <f t="shared" si="185"/>
        <v>0.36391220678361164</v>
      </c>
      <c r="AH327" s="5">
        <f t="shared" si="186"/>
        <v>1.1668997824200855</v>
      </c>
      <c r="AI327" s="5">
        <f t="shared" si="187"/>
        <v>0.5786050277099973</v>
      </c>
      <c r="AJ327" s="5">
        <f t="shared" si="188"/>
        <v>2.115017017658194</v>
      </c>
      <c r="AL327" s="14">
        <v>5926.578314826079</v>
      </c>
      <c r="AM327" s="13">
        <f t="shared" si="189"/>
        <v>477.3935541021301</v>
      </c>
      <c r="AN327" s="29">
        <f t="shared" si="192"/>
        <v>0.08055129431224595</v>
      </c>
      <c r="AO327" s="71"/>
      <c r="AP327" s="93">
        <v>4568678.4</v>
      </c>
      <c r="AQ327" s="93">
        <v>4985647.77</v>
      </c>
      <c r="AR327" s="16">
        <f t="shared" si="193"/>
        <v>416969.3699999992</v>
      </c>
      <c r="AS327" s="73">
        <f t="shared" si="194"/>
        <v>0.09126695588816214</v>
      </c>
    </row>
    <row r="328" spans="1:45" ht="12.75">
      <c r="A328" s="1" t="s">
        <v>654</v>
      </c>
      <c r="B328" s="1" t="s">
        <v>655</v>
      </c>
      <c r="C328" s="2" t="s">
        <v>647</v>
      </c>
      <c r="D328" s="1"/>
      <c r="F328" s="67">
        <v>302052319</v>
      </c>
      <c r="G328" s="62">
        <v>52.84</v>
      </c>
      <c r="H328" s="10">
        <f t="shared" si="190"/>
        <v>0.5284</v>
      </c>
      <c r="I328" s="40">
        <v>1783499.06</v>
      </c>
      <c r="J328" s="40">
        <v>0</v>
      </c>
      <c r="K328" s="40">
        <v>32682.96</v>
      </c>
      <c r="L328" s="40">
        <v>113989.89</v>
      </c>
      <c r="M328" s="48">
        <f t="shared" si="176"/>
        <v>1930171.91</v>
      </c>
      <c r="N328" s="40">
        <v>2149040</v>
      </c>
      <c r="O328" s="40">
        <v>0</v>
      </c>
      <c r="P328" s="40">
        <v>0</v>
      </c>
      <c r="Q328" s="4">
        <f t="shared" si="179"/>
        <v>2149040</v>
      </c>
      <c r="R328" s="40">
        <v>2384000</v>
      </c>
      <c r="S328" s="40">
        <v>0</v>
      </c>
      <c r="T328" s="4">
        <f t="shared" si="195"/>
        <v>2384000</v>
      </c>
      <c r="U328" s="4">
        <f t="shared" si="180"/>
        <v>6463211.91</v>
      </c>
      <c r="V328" s="5">
        <f t="shared" si="181"/>
        <v>0.7892672394943605</v>
      </c>
      <c r="W328" s="5">
        <f t="shared" si="182"/>
        <v>0.7114793910918459</v>
      </c>
      <c r="X328" s="5">
        <f t="shared" si="183"/>
        <v>0.6390190667597556</v>
      </c>
      <c r="Y328" s="57"/>
      <c r="Z328" s="12">
        <f t="shared" si="184"/>
        <v>2.1397656973459624</v>
      </c>
      <c r="AA328" s="14">
        <v>290837.0882040383</v>
      </c>
      <c r="AB328" s="18">
        <f t="shared" si="174"/>
        <v>6223.232248549832</v>
      </c>
      <c r="AC328" s="19">
        <v>116.5266588915</v>
      </c>
      <c r="AD328" s="18">
        <f t="shared" si="191"/>
        <v>6106.7055896583315</v>
      </c>
      <c r="AE328" s="21"/>
      <c r="AF328" s="2">
        <f t="shared" si="175"/>
        <v>571635728.6146859</v>
      </c>
      <c r="AG328" s="5">
        <f t="shared" si="185"/>
        <v>0.33765767487585485</v>
      </c>
      <c r="AH328" s="5">
        <f t="shared" si="186"/>
        <v>0.37594571025293133</v>
      </c>
      <c r="AI328" s="5">
        <f t="shared" si="187"/>
        <v>0.41704880934882005</v>
      </c>
      <c r="AJ328" s="5">
        <f t="shared" si="188"/>
        <v>1.1306521944776062</v>
      </c>
      <c r="AL328" s="14">
        <v>5930.905095903231</v>
      </c>
      <c r="AM328" s="13">
        <f t="shared" si="189"/>
        <v>292.32715264660055</v>
      </c>
      <c r="AN328" s="29">
        <f t="shared" si="192"/>
        <v>0.04928879284352827</v>
      </c>
      <c r="AO328" s="71"/>
      <c r="AP328" s="93">
        <v>3184222.25</v>
      </c>
      <c r="AQ328" s="93">
        <v>3589693.11</v>
      </c>
      <c r="AR328" s="16">
        <f t="shared" si="193"/>
        <v>405470.85999999987</v>
      </c>
      <c r="AS328" s="73">
        <f t="shared" si="194"/>
        <v>0.1273374871995822</v>
      </c>
    </row>
    <row r="329" spans="1:45" ht="12.75">
      <c r="A329" s="1" t="s">
        <v>656</v>
      </c>
      <c r="B329" s="1" t="s">
        <v>657</v>
      </c>
      <c r="C329" s="2" t="s">
        <v>647</v>
      </c>
      <c r="D329" s="1"/>
      <c r="E329" s="1" t="s">
        <v>1191</v>
      </c>
      <c r="F329" s="67">
        <v>979601796</v>
      </c>
      <c r="G329" s="62">
        <v>104.61</v>
      </c>
      <c r="H329" s="10">
        <f t="shared" si="190"/>
        <v>1.0461</v>
      </c>
      <c r="I329" s="40">
        <v>2607018.6</v>
      </c>
      <c r="J329" s="40">
        <v>0</v>
      </c>
      <c r="K329" s="40">
        <v>47774.86</v>
      </c>
      <c r="L329" s="40">
        <v>166653.9</v>
      </c>
      <c r="M329" s="48">
        <f t="shared" si="176"/>
        <v>2821447.36</v>
      </c>
      <c r="N329" s="40">
        <v>5469676</v>
      </c>
      <c r="O329" s="40">
        <v>0</v>
      </c>
      <c r="P329" s="40">
        <v>0</v>
      </c>
      <c r="Q329" s="4">
        <f t="shared" si="179"/>
        <v>5469676</v>
      </c>
      <c r="R329" s="40">
        <v>5035154.4</v>
      </c>
      <c r="S329" s="40">
        <v>0</v>
      </c>
      <c r="T329" s="4">
        <f t="shared" si="195"/>
        <v>5035154.4</v>
      </c>
      <c r="U329" s="4">
        <f t="shared" si="180"/>
        <v>13326277.76</v>
      </c>
      <c r="V329" s="5">
        <f t="shared" si="181"/>
        <v>0.5140001192892872</v>
      </c>
      <c r="W329" s="5">
        <f t="shared" si="182"/>
        <v>0.5583570816564734</v>
      </c>
      <c r="X329" s="5">
        <f t="shared" si="183"/>
        <v>0.2880198231077968</v>
      </c>
      <c r="Y329" s="57"/>
      <c r="Z329" s="12">
        <f t="shared" si="184"/>
        <v>1.3603770240535573</v>
      </c>
      <c r="AA329" s="14">
        <v>327370.9832134293</v>
      </c>
      <c r="AB329" s="18">
        <f aca="true" t="shared" si="196" ref="AB329:AB392">(AA329/100)*Z329</f>
        <v>4453.47963905372</v>
      </c>
      <c r="AC329" s="19">
        <v>194.62836523342503</v>
      </c>
      <c r="AD329" s="18">
        <f t="shared" si="191"/>
        <v>4258.851273820295</v>
      </c>
      <c r="AE329" s="21"/>
      <c r="AF329" s="2">
        <f t="shared" si="175"/>
        <v>936432268.4255807</v>
      </c>
      <c r="AG329" s="5">
        <f t="shared" si="185"/>
        <v>0.30129753695306616</v>
      </c>
      <c r="AH329" s="5">
        <f t="shared" si="186"/>
        <v>0.5840973431208368</v>
      </c>
      <c r="AI329" s="5">
        <f t="shared" si="187"/>
        <v>0.5376955247885234</v>
      </c>
      <c r="AJ329" s="5">
        <f t="shared" si="188"/>
        <v>1.4230904048624264</v>
      </c>
      <c r="AL329" s="14">
        <v>4095.941907182072</v>
      </c>
      <c r="AM329" s="13">
        <f t="shared" si="189"/>
        <v>357.53773187164825</v>
      </c>
      <c r="AN329" s="29">
        <f t="shared" si="192"/>
        <v>0.08729072334857094</v>
      </c>
      <c r="AO329" s="71"/>
      <c r="AP329" s="93">
        <v>10175862.83</v>
      </c>
      <c r="AQ329" s="93">
        <v>10490370.67</v>
      </c>
      <c r="AR329" s="16">
        <f t="shared" si="193"/>
        <v>314507.83999999985</v>
      </c>
      <c r="AS329" s="73">
        <f t="shared" si="194"/>
        <v>0.030907240521440858</v>
      </c>
    </row>
    <row r="330" spans="1:45" ht="12.75">
      <c r="A330" s="1" t="s">
        <v>658</v>
      </c>
      <c r="B330" s="1" t="s">
        <v>659</v>
      </c>
      <c r="C330" s="2" t="s">
        <v>647</v>
      </c>
      <c r="D330" s="1"/>
      <c r="F330" s="67">
        <v>438316003</v>
      </c>
      <c r="G330" s="62">
        <v>76.08</v>
      </c>
      <c r="H330" s="10">
        <f t="shared" si="190"/>
        <v>0.7608</v>
      </c>
      <c r="I330" s="40">
        <v>1746458.47</v>
      </c>
      <c r="J330" s="40">
        <v>0</v>
      </c>
      <c r="K330" s="40">
        <v>0</v>
      </c>
      <c r="L330" s="40">
        <v>111671.3</v>
      </c>
      <c r="M330" s="48">
        <f t="shared" si="176"/>
        <v>1858129.77</v>
      </c>
      <c r="N330" s="40">
        <v>4826503</v>
      </c>
      <c r="O330" s="40">
        <v>0</v>
      </c>
      <c r="P330" s="40">
        <v>0</v>
      </c>
      <c r="Q330" s="4">
        <f t="shared" si="179"/>
        <v>4826503</v>
      </c>
      <c r="R330" s="40">
        <v>3619167.08</v>
      </c>
      <c r="S330" s="40">
        <v>0</v>
      </c>
      <c r="T330" s="4">
        <f t="shared" si="195"/>
        <v>3619167.08</v>
      </c>
      <c r="U330" s="4">
        <f t="shared" si="180"/>
        <v>10303799.85</v>
      </c>
      <c r="V330" s="5">
        <f t="shared" si="181"/>
        <v>0.8256981390661203</v>
      </c>
      <c r="W330" s="5">
        <f t="shared" si="182"/>
        <v>1.1011468819220822</v>
      </c>
      <c r="X330" s="5">
        <f t="shared" si="183"/>
        <v>0.4239246929800097</v>
      </c>
      <c r="Y330" s="57"/>
      <c r="Z330" s="12">
        <f t="shared" si="184"/>
        <v>2.350769713968212</v>
      </c>
      <c r="AA330" s="14">
        <v>204514.31742508325</v>
      </c>
      <c r="AB330" s="18">
        <f t="shared" si="196"/>
        <v>4807.660634757671</v>
      </c>
      <c r="AC330" s="19">
        <v>273.8708170123501</v>
      </c>
      <c r="AD330" s="18">
        <f t="shared" si="191"/>
        <v>4533.789817745321</v>
      </c>
      <c r="AE330" s="21"/>
      <c r="AF330" s="2">
        <f t="shared" si="175"/>
        <v>576125135.3838065</v>
      </c>
      <c r="AG330" s="5">
        <f t="shared" si="185"/>
        <v>0.32252190641919143</v>
      </c>
      <c r="AH330" s="5">
        <f t="shared" si="186"/>
        <v>0.8377525477663201</v>
      </c>
      <c r="AI330" s="5">
        <f t="shared" si="187"/>
        <v>0.6281911442015043</v>
      </c>
      <c r="AJ330" s="5">
        <f t="shared" si="188"/>
        <v>1.788465598387016</v>
      </c>
      <c r="AL330" s="14">
        <v>4348.9810488289795</v>
      </c>
      <c r="AM330" s="13">
        <f t="shared" si="189"/>
        <v>458.67958592869127</v>
      </c>
      <c r="AN330" s="29">
        <f t="shared" si="192"/>
        <v>0.10546828803776848</v>
      </c>
      <c r="AO330" s="71"/>
      <c r="AP330" s="93">
        <v>5008351.18</v>
      </c>
      <c r="AQ330" s="93">
        <v>5220823.44</v>
      </c>
      <c r="AR330" s="16">
        <f t="shared" si="193"/>
        <v>212472.2600000007</v>
      </c>
      <c r="AS330" s="73">
        <f t="shared" si="194"/>
        <v>0.04242359458507475</v>
      </c>
    </row>
    <row r="331" spans="1:45" ht="12.75">
      <c r="A331" s="1" t="s">
        <v>660</v>
      </c>
      <c r="B331" s="1" t="s">
        <v>661</v>
      </c>
      <c r="C331" s="2" t="s">
        <v>647</v>
      </c>
      <c r="D331" s="1"/>
      <c r="F331" s="67">
        <v>587024170</v>
      </c>
      <c r="G331" s="62">
        <v>59.71</v>
      </c>
      <c r="H331" s="10">
        <f t="shared" si="190"/>
        <v>0.5971</v>
      </c>
      <c r="I331" s="40">
        <v>3183087.07</v>
      </c>
      <c r="J331" s="40">
        <v>166825.39</v>
      </c>
      <c r="K331" s="40">
        <v>0</v>
      </c>
      <c r="L331" s="40">
        <v>203435.92</v>
      </c>
      <c r="M331" s="48">
        <f t="shared" si="176"/>
        <v>3553348.38</v>
      </c>
      <c r="N331" s="40">
        <v>8155936</v>
      </c>
      <c r="O331" s="40">
        <v>0</v>
      </c>
      <c r="P331" s="40">
        <v>0</v>
      </c>
      <c r="Q331" s="4">
        <f t="shared" si="179"/>
        <v>8155936</v>
      </c>
      <c r="R331" s="40">
        <v>3906000</v>
      </c>
      <c r="S331" s="40">
        <v>0</v>
      </c>
      <c r="T331" s="4">
        <f t="shared" si="195"/>
        <v>3906000</v>
      </c>
      <c r="U331" s="4">
        <f t="shared" si="180"/>
        <v>15615284.379999999</v>
      </c>
      <c r="V331" s="5">
        <f t="shared" si="181"/>
        <v>0.665389978746531</v>
      </c>
      <c r="W331" s="5">
        <f t="shared" si="182"/>
        <v>1.3893697085760541</v>
      </c>
      <c r="X331" s="5">
        <f t="shared" si="183"/>
        <v>0.6053155153730723</v>
      </c>
      <c r="Y331" s="57"/>
      <c r="Z331" s="12">
        <f t="shared" si="184"/>
        <v>2.660075202695657</v>
      </c>
      <c r="AA331" s="14">
        <v>272189.32403433474</v>
      </c>
      <c r="AB331" s="18">
        <f t="shared" si="196"/>
        <v>7240.440713022269</v>
      </c>
      <c r="AC331" s="19">
        <v>172.7183841237</v>
      </c>
      <c r="AD331" s="18">
        <f t="shared" si="191"/>
        <v>7067.722328898569</v>
      </c>
      <c r="AE331" s="21"/>
      <c r="AF331" s="2">
        <f t="shared" si="175"/>
        <v>983125389.3820131</v>
      </c>
      <c r="AG331" s="5">
        <f t="shared" si="185"/>
        <v>0.3614338942292615</v>
      </c>
      <c r="AH331" s="5">
        <f t="shared" si="186"/>
        <v>0.8295926529907618</v>
      </c>
      <c r="AI331" s="5">
        <f t="shared" si="187"/>
        <v>0.39730435630955363</v>
      </c>
      <c r="AJ331" s="5">
        <f t="shared" si="188"/>
        <v>1.5883309035295767</v>
      </c>
      <c r="AL331" s="14">
        <v>6836.428867745517</v>
      </c>
      <c r="AM331" s="13">
        <f t="shared" si="189"/>
        <v>404.01184527675196</v>
      </c>
      <c r="AN331" s="29">
        <f t="shared" si="192"/>
        <v>0.05909691347523447</v>
      </c>
      <c r="AO331" s="71"/>
      <c r="AP331" s="93">
        <v>5719469</v>
      </c>
      <c r="AQ331" s="93">
        <v>5890946.9399999995</v>
      </c>
      <c r="AR331" s="16">
        <f t="shared" si="193"/>
        <v>171477.93999999948</v>
      </c>
      <c r="AS331" s="73">
        <f t="shared" si="194"/>
        <v>0.029981444081609583</v>
      </c>
    </row>
    <row r="332" spans="1:45" ht="12.75">
      <c r="A332" s="1" t="s">
        <v>662</v>
      </c>
      <c r="B332" s="1" t="s">
        <v>663</v>
      </c>
      <c r="C332" s="2" t="s">
        <v>647</v>
      </c>
      <c r="D332" s="1"/>
      <c r="F332" s="67">
        <v>1317533682</v>
      </c>
      <c r="G332" s="62">
        <v>56.8</v>
      </c>
      <c r="H332" s="10">
        <f t="shared" si="190"/>
        <v>0.568</v>
      </c>
      <c r="I332" s="40">
        <v>7815068.659999999</v>
      </c>
      <c r="J332" s="40">
        <v>409602.35</v>
      </c>
      <c r="K332" s="40">
        <v>0</v>
      </c>
      <c r="L332" s="40">
        <v>500054.3</v>
      </c>
      <c r="M332" s="48">
        <f t="shared" si="176"/>
        <v>8724725.309999999</v>
      </c>
      <c r="N332" s="40">
        <v>15946328</v>
      </c>
      <c r="O332" s="40">
        <v>9010436.84</v>
      </c>
      <c r="P332" s="40">
        <v>0</v>
      </c>
      <c r="Q332" s="4">
        <f t="shared" si="179"/>
        <v>24956764.84</v>
      </c>
      <c r="R332" s="40">
        <v>3176063.81</v>
      </c>
      <c r="S332" s="40">
        <v>331250</v>
      </c>
      <c r="T332" s="4">
        <f t="shared" si="195"/>
        <v>3507313.81</v>
      </c>
      <c r="U332" s="4">
        <f t="shared" si="180"/>
        <v>37188803.96</v>
      </c>
      <c r="V332" s="5">
        <f t="shared" si="181"/>
        <v>0.26620297134840154</v>
      </c>
      <c r="W332" s="5">
        <f t="shared" si="182"/>
        <v>1.8942031752930928</v>
      </c>
      <c r="X332" s="5">
        <f t="shared" si="183"/>
        <v>0.6622013106151466</v>
      </c>
      <c r="Y332" s="57"/>
      <c r="Z332" s="12">
        <f t="shared" si="184"/>
        <v>2.822607457256641</v>
      </c>
      <c r="AA332" s="14">
        <v>375053.125</v>
      </c>
      <c r="AB332" s="18">
        <f t="shared" si="196"/>
        <v>10586.277474924073</v>
      </c>
      <c r="AC332" s="19">
        <v>175.34461111875007</v>
      </c>
      <c r="AD332" s="18">
        <f t="shared" si="191"/>
        <v>10410.932863805323</v>
      </c>
      <c r="AE332" s="21"/>
      <c r="AF332" s="2">
        <f t="shared" si="175"/>
        <v>2319601552.8169017</v>
      </c>
      <c r="AG332" s="5">
        <f t="shared" si="185"/>
        <v>0.3761303444294033</v>
      </c>
      <c r="AH332" s="5">
        <f t="shared" si="186"/>
        <v>1.0759074035664764</v>
      </c>
      <c r="AI332" s="5">
        <f t="shared" si="187"/>
        <v>0.13692281789271174</v>
      </c>
      <c r="AJ332" s="5">
        <f t="shared" si="188"/>
        <v>1.6032410357217721</v>
      </c>
      <c r="AL332" s="14">
        <v>8900.482331037598</v>
      </c>
      <c r="AM332" s="13">
        <f t="shared" si="189"/>
        <v>1685.7951438864748</v>
      </c>
      <c r="AN332" s="29">
        <f t="shared" si="192"/>
        <v>0.1894049200016724</v>
      </c>
      <c r="AO332" s="71"/>
      <c r="AP332" s="93">
        <v>8147484.35</v>
      </c>
      <c r="AQ332" s="93">
        <v>8511706.68</v>
      </c>
      <c r="AR332" s="16">
        <f t="shared" si="193"/>
        <v>364222.3300000001</v>
      </c>
      <c r="AS332" s="73">
        <f t="shared" si="194"/>
        <v>0.04470365506133192</v>
      </c>
    </row>
    <row r="333" spans="1:45" ht="12.75">
      <c r="A333" s="1" t="s">
        <v>664</v>
      </c>
      <c r="B333" s="1" t="s">
        <v>665</v>
      </c>
      <c r="C333" s="2" t="s">
        <v>647</v>
      </c>
      <c r="D333" s="1"/>
      <c r="F333" s="67">
        <v>1075384059</v>
      </c>
      <c r="G333" s="62">
        <v>96.26</v>
      </c>
      <c r="H333" s="10">
        <f t="shared" si="190"/>
        <v>0.9626</v>
      </c>
      <c r="I333" s="40">
        <v>3642900.77</v>
      </c>
      <c r="J333" s="40">
        <v>190936.45</v>
      </c>
      <c r="K333" s="40">
        <v>0</v>
      </c>
      <c r="L333" s="40">
        <v>232997.93</v>
      </c>
      <c r="M333" s="48">
        <f t="shared" si="176"/>
        <v>4066835.1500000004</v>
      </c>
      <c r="N333" s="40">
        <v>1298730</v>
      </c>
      <c r="O333" s="40">
        <v>0</v>
      </c>
      <c r="P333" s="40">
        <v>0</v>
      </c>
      <c r="Q333" s="4">
        <f t="shared" si="179"/>
        <v>1298730</v>
      </c>
      <c r="R333" s="40">
        <v>2785186.87</v>
      </c>
      <c r="S333" s="40">
        <v>0</v>
      </c>
      <c r="T333" s="4">
        <f t="shared" si="195"/>
        <v>2785186.87</v>
      </c>
      <c r="U333" s="4">
        <f t="shared" si="180"/>
        <v>8150752.0200000005</v>
      </c>
      <c r="V333" s="5">
        <f t="shared" si="181"/>
        <v>0.2589946211951427</v>
      </c>
      <c r="W333" s="5">
        <f t="shared" si="182"/>
        <v>0.1207689466038477</v>
      </c>
      <c r="X333" s="5">
        <f t="shared" si="183"/>
        <v>0.3781751380787392</v>
      </c>
      <c r="Y333" s="57"/>
      <c r="Z333" s="12">
        <f t="shared" si="184"/>
        <v>0.7579387058777296</v>
      </c>
      <c r="AA333" s="14">
        <v>1180487.5725900116</v>
      </c>
      <c r="AB333" s="18">
        <f t="shared" si="196"/>
        <v>8947.372230736157</v>
      </c>
      <c r="AC333" s="19">
        <v>33.715046389275</v>
      </c>
      <c r="AD333" s="18">
        <f t="shared" si="191"/>
        <v>8913.657184346881</v>
      </c>
      <c r="AE333" s="21"/>
      <c r="AF333" s="2">
        <f t="shared" si="175"/>
        <v>1117166070.0186994</v>
      </c>
      <c r="AG333" s="5">
        <f t="shared" si="185"/>
        <v>0.3640313879145944</v>
      </c>
      <c r="AH333" s="5">
        <f t="shared" si="186"/>
        <v>0.11625218800086379</v>
      </c>
      <c r="AI333" s="5">
        <f t="shared" si="187"/>
        <v>0.24930822236244438</v>
      </c>
      <c r="AJ333" s="5">
        <f t="shared" si="188"/>
        <v>0.7295917982779024</v>
      </c>
      <c r="AL333" s="14">
        <v>7489.843052656805</v>
      </c>
      <c r="AM333" s="13">
        <f t="shared" si="189"/>
        <v>1457.5291780793514</v>
      </c>
      <c r="AN333" s="29">
        <f t="shared" si="192"/>
        <v>0.19460076370523344</v>
      </c>
      <c r="AO333" s="71"/>
      <c r="AP333" s="93">
        <v>4995072.15</v>
      </c>
      <c r="AQ333" s="93">
        <v>5358765.78</v>
      </c>
      <c r="AR333" s="16">
        <f t="shared" si="193"/>
        <v>363693.6299999999</v>
      </c>
      <c r="AS333" s="73">
        <f t="shared" si="194"/>
        <v>0.07281048583051995</v>
      </c>
    </row>
    <row r="334" spans="1:45" ht="12.75">
      <c r="A334" s="1" t="s">
        <v>666</v>
      </c>
      <c r="B334" s="1" t="s">
        <v>667</v>
      </c>
      <c r="C334" s="2" t="s">
        <v>647</v>
      </c>
      <c r="D334" s="1"/>
      <c r="F334" s="67">
        <v>1061272075</v>
      </c>
      <c r="G334" s="62">
        <v>68.01</v>
      </c>
      <c r="H334" s="10">
        <f t="shared" si="190"/>
        <v>0.6801</v>
      </c>
      <c r="I334" s="40">
        <v>4566323.63</v>
      </c>
      <c r="J334" s="40">
        <v>239351.17</v>
      </c>
      <c r="K334" s="40">
        <v>0</v>
      </c>
      <c r="L334" s="40">
        <v>292416.47</v>
      </c>
      <c r="M334" s="48">
        <f t="shared" si="176"/>
        <v>5098091.27</v>
      </c>
      <c r="N334" s="40">
        <v>10700000</v>
      </c>
      <c r="O334" s="40">
        <v>6764073.67</v>
      </c>
      <c r="P334" s="40">
        <v>0</v>
      </c>
      <c r="Q334" s="4">
        <f t="shared" si="179"/>
        <v>17464073.67</v>
      </c>
      <c r="R334" s="40">
        <v>9092743</v>
      </c>
      <c r="S334" s="40">
        <v>0</v>
      </c>
      <c r="T334" s="4">
        <f t="shared" si="195"/>
        <v>9092743</v>
      </c>
      <c r="U334" s="4">
        <f t="shared" si="180"/>
        <v>31654907.94</v>
      </c>
      <c r="V334" s="5">
        <f t="shared" si="181"/>
        <v>0.8567777494757882</v>
      </c>
      <c r="W334" s="5">
        <f t="shared" si="182"/>
        <v>1.645579308208972</v>
      </c>
      <c r="X334" s="5">
        <f t="shared" si="183"/>
        <v>0.48037552198855316</v>
      </c>
      <c r="Y334" s="57"/>
      <c r="Z334" s="12">
        <f t="shared" si="184"/>
        <v>2.9827325796733133</v>
      </c>
      <c r="AA334" s="14">
        <v>146580.607651913</v>
      </c>
      <c r="AB334" s="18">
        <f t="shared" si="196"/>
        <v>4372.107539916722</v>
      </c>
      <c r="AC334" s="19">
        <v>226.47974407740003</v>
      </c>
      <c r="AD334" s="18">
        <f t="shared" si="191"/>
        <v>4145.627795839322</v>
      </c>
      <c r="AE334" s="21"/>
      <c r="AF334" s="2">
        <f t="shared" si="175"/>
        <v>1560464747.8312013</v>
      </c>
      <c r="AG334" s="5">
        <f t="shared" si="185"/>
        <v>0.326703392504415</v>
      </c>
      <c r="AH334" s="5">
        <f t="shared" si="186"/>
        <v>1.119158487512922</v>
      </c>
      <c r="AI334" s="5">
        <f t="shared" si="187"/>
        <v>0.5826945474184836</v>
      </c>
      <c r="AJ334" s="5">
        <f t="shared" si="188"/>
        <v>2.0285564274358205</v>
      </c>
      <c r="AL334" s="14">
        <v>4264.739145995912</v>
      </c>
      <c r="AM334" s="13">
        <f t="shared" si="189"/>
        <v>107.36839392081038</v>
      </c>
      <c r="AN334" s="29">
        <f t="shared" si="192"/>
        <v>0.025175840829940718</v>
      </c>
      <c r="AO334" s="71"/>
      <c r="AP334" s="93">
        <v>16371860</v>
      </c>
      <c r="AQ334" s="93">
        <v>16842709</v>
      </c>
      <c r="AR334" s="16">
        <f t="shared" si="193"/>
        <v>470849</v>
      </c>
      <c r="AS334" s="73">
        <f t="shared" si="194"/>
        <v>0.028759652232550243</v>
      </c>
    </row>
    <row r="335" spans="1:45" ht="12.75">
      <c r="A335" s="1" t="s">
        <v>668</v>
      </c>
      <c r="B335" s="1" t="s">
        <v>669</v>
      </c>
      <c r="C335" s="2" t="s">
        <v>647</v>
      </c>
      <c r="D335" s="1"/>
      <c r="F335" s="67">
        <v>96066387</v>
      </c>
      <c r="G335" s="62">
        <v>62.64</v>
      </c>
      <c r="H335" s="10">
        <f t="shared" si="190"/>
        <v>0.6264</v>
      </c>
      <c r="I335" s="40">
        <v>488654.06</v>
      </c>
      <c r="J335" s="40">
        <v>25610.43</v>
      </c>
      <c r="K335" s="40">
        <v>8954.66</v>
      </c>
      <c r="L335" s="40">
        <v>31232.88</v>
      </c>
      <c r="M335" s="48">
        <f t="shared" si="176"/>
        <v>554452.0299999999</v>
      </c>
      <c r="N335" s="40">
        <v>1551411.42</v>
      </c>
      <c r="O335" s="40">
        <v>504528.24</v>
      </c>
      <c r="P335" s="40">
        <v>0</v>
      </c>
      <c r="Q335" s="4">
        <f t="shared" si="179"/>
        <v>2055939.66</v>
      </c>
      <c r="R335" s="40">
        <v>619649</v>
      </c>
      <c r="S335" s="40">
        <v>0</v>
      </c>
      <c r="T335" s="4">
        <f t="shared" si="195"/>
        <v>619649</v>
      </c>
      <c r="U335" s="4">
        <f t="shared" si="180"/>
        <v>3230040.69</v>
      </c>
      <c r="V335" s="5">
        <f t="shared" si="181"/>
        <v>0.645021655701489</v>
      </c>
      <c r="W335" s="5">
        <f t="shared" si="182"/>
        <v>2.140123849978869</v>
      </c>
      <c r="X335" s="5">
        <f t="shared" si="183"/>
        <v>0.5771550771447248</v>
      </c>
      <c r="Y335" s="57"/>
      <c r="Z335" s="12">
        <f t="shared" si="184"/>
        <v>3.362300582825083</v>
      </c>
      <c r="AA335" s="14">
        <v>131325.97864768683</v>
      </c>
      <c r="AB335" s="18">
        <f t="shared" si="196"/>
        <v>4415.574145471919</v>
      </c>
      <c r="AC335" s="19">
        <v>253.92385930050003</v>
      </c>
      <c r="AD335" s="18">
        <f t="shared" si="191"/>
        <v>4161.650286171419</v>
      </c>
      <c r="AE335" s="21"/>
      <c r="AF335" s="2">
        <f t="shared" si="175"/>
        <v>153362686.7816092</v>
      </c>
      <c r="AG335" s="5">
        <f t="shared" si="185"/>
        <v>0.36152994032345565</v>
      </c>
      <c r="AH335" s="5">
        <f t="shared" si="186"/>
        <v>1.3405735796267635</v>
      </c>
      <c r="AI335" s="5">
        <f t="shared" si="187"/>
        <v>0.4040415651314127</v>
      </c>
      <c r="AJ335" s="5">
        <f t="shared" si="188"/>
        <v>2.106145085081632</v>
      </c>
      <c r="AL335" s="14">
        <v>3922.7140786493596</v>
      </c>
      <c r="AM335" s="13">
        <f t="shared" si="189"/>
        <v>492.8600668225595</v>
      </c>
      <c r="AN335" s="29">
        <f t="shared" si="192"/>
        <v>0.1256426180804535</v>
      </c>
      <c r="AO335" s="71"/>
      <c r="AP335" s="93">
        <v>1804092</v>
      </c>
      <c r="AQ335" s="93">
        <v>1704309</v>
      </c>
      <c r="AR335" s="16">
        <f t="shared" si="193"/>
        <v>-99783</v>
      </c>
      <c r="AS335" s="73">
        <f t="shared" si="194"/>
        <v>-0.05530926360739918</v>
      </c>
    </row>
    <row r="336" spans="1:45" ht="12.75">
      <c r="A336" s="1" t="s">
        <v>670</v>
      </c>
      <c r="B336" s="1" t="s">
        <v>671</v>
      </c>
      <c r="C336" s="2" t="s">
        <v>647</v>
      </c>
      <c r="D336" s="1"/>
      <c r="E336" s="1" t="s">
        <v>1191</v>
      </c>
      <c r="F336" s="67">
        <v>1098367430</v>
      </c>
      <c r="G336" s="62">
        <v>105.41</v>
      </c>
      <c r="H336" s="10">
        <f t="shared" si="190"/>
        <v>1.0541</v>
      </c>
      <c r="I336" s="40">
        <v>3364195.82</v>
      </c>
      <c r="J336" s="40">
        <v>176317.29</v>
      </c>
      <c r="K336" s="40">
        <v>0</v>
      </c>
      <c r="L336" s="40">
        <v>215010.86</v>
      </c>
      <c r="M336" s="48">
        <f t="shared" si="176"/>
        <v>3755523.9699999997</v>
      </c>
      <c r="N336" s="40">
        <v>8414713</v>
      </c>
      <c r="O336" s="40">
        <v>3307288.93</v>
      </c>
      <c r="P336" s="40">
        <v>0</v>
      </c>
      <c r="Q336" s="4">
        <f t="shared" si="179"/>
        <v>11722001.93</v>
      </c>
      <c r="R336" s="40">
        <v>3936841.83</v>
      </c>
      <c r="S336" s="40">
        <v>0</v>
      </c>
      <c r="T336" s="4">
        <f t="shared" si="195"/>
        <v>3936841.83</v>
      </c>
      <c r="U336" s="4">
        <f t="shared" si="180"/>
        <v>19414367.729999997</v>
      </c>
      <c r="V336" s="5">
        <f t="shared" si="181"/>
        <v>0.3584266723932264</v>
      </c>
      <c r="W336" s="5">
        <f t="shared" si="182"/>
        <v>1.0672204591864127</v>
      </c>
      <c r="X336" s="5">
        <f t="shared" si="183"/>
        <v>0.34191873023765823</v>
      </c>
      <c r="Y336" s="57"/>
      <c r="Z336" s="12">
        <f t="shared" si="184"/>
        <v>1.7675658618172971</v>
      </c>
      <c r="AA336" s="14">
        <v>522060.91897233203</v>
      </c>
      <c r="AB336" s="18">
        <f t="shared" si="196"/>
        <v>9227.770581644601</v>
      </c>
      <c r="AC336" s="19">
        <v>272.6518843881</v>
      </c>
      <c r="AD336" s="18">
        <f t="shared" si="191"/>
        <v>8955.118697256501</v>
      </c>
      <c r="AE336" s="21"/>
      <c r="AF336" s="2">
        <f t="shared" si="175"/>
        <v>1041995474.8126364</v>
      </c>
      <c r="AG336" s="5">
        <f t="shared" si="185"/>
        <v>0.36041653354351555</v>
      </c>
      <c r="AH336" s="5">
        <f t="shared" si="186"/>
        <v>1.1249570860283977</v>
      </c>
      <c r="AI336" s="5">
        <f t="shared" si="187"/>
        <v>0.3778175553696999</v>
      </c>
      <c r="AJ336" s="5">
        <f t="shared" si="188"/>
        <v>1.8631911749416128</v>
      </c>
      <c r="AL336" s="14">
        <v>8664.94212851754</v>
      </c>
      <c r="AM336" s="13">
        <f t="shared" si="189"/>
        <v>562.828453127062</v>
      </c>
      <c r="AN336" s="29">
        <f t="shared" si="192"/>
        <v>0.06495466960762665</v>
      </c>
      <c r="AO336" s="71"/>
      <c r="AP336" s="93">
        <v>5532621.57</v>
      </c>
      <c r="AQ336" s="93">
        <v>5847056.22</v>
      </c>
      <c r="AR336" s="16">
        <f t="shared" si="193"/>
        <v>314434.64999999944</v>
      </c>
      <c r="AS336" s="73">
        <f t="shared" si="194"/>
        <v>0.05683284967563748</v>
      </c>
    </row>
    <row r="337" spans="1:45" ht="12.75">
      <c r="A337" s="1" t="s">
        <v>672</v>
      </c>
      <c r="B337" s="1" t="s">
        <v>673</v>
      </c>
      <c r="C337" s="2" t="s">
        <v>647</v>
      </c>
      <c r="D337" s="1"/>
      <c r="F337" s="67">
        <v>66170318</v>
      </c>
      <c r="G337" s="62">
        <v>56.23</v>
      </c>
      <c r="H337" s="10">
        <f t="shared" si="190"/>
        <v>0.5623</v>
      </c>
      <c r="I337" s="40">
        <v>355508.52</v>
      </c>
      <c r="J337" s="40">
        <v>18632.18</v>
      </c>
      <c r="K337" s="40">
        <v>6514.77</v>
      </c>
      <c r="L337" s="40">
        <v>22721.09</v>
      </c>
      <c r="M337" s="48">
        <f t="shared" si="176"/>
        <v>403376.56000000006</v>
      </c>
      <c r="N337" s="40">
        <v>1238960</v>
      </c>
      <c r="O337" s="40">
        <v>491373.97</v>
      </c>
      <c r="P337" s="40">
        <v>0</v>
      </c>
      <c r="Q337" s="4">
        <f t="shared" si="179"/>
        <v>1730333.97</v>
      </c>
      <c r="R337" s="40">
        <v>156078.24</v>
      </c>
      <c r="S337" s="40">
        <v>0</v>
      </c>
      <c r="T337" s="4">
        <f t="shared" si="195"/>
        <v>156078.24</v>
      </c>
      <c r="U337" s="4">
        <f t="shared" si="180"/>
        <v>2289788.7700000005</v>
      </c>
      <c r="V337" s="5">
        <f t="shared" si="181"/>
        <v>0.23587349240183492</v>
      </c>
      <c r="W337" s="5">
        <f t="shared" si="182"/>
        <v>2.614970008153807</v>
      </c>
      <c r="X337" s="5">
        <f t="shared" si="183"/>
        <v>0.609603478103279</v>
      </c>
      <c r="Y337" s="57"/>
      <c r="Z337" s="12">
        <f t="shared" si="184"/>
        <v>3.4604469786589216</v>
      </c>
      <c r="AA337" s="14">
        <v>125587.71428571429</v>
      </c>
      <c r="AB337" s="18">
        <f t="shared" si="196"/>
        <v>4345.896264566799</v>
      </c>
      <c r="AC337" s="19">
        <v>350.7703156631251</v>
      </c>
      <c r="AD337" s="18">
        <f t="shared" si="191"/>
        <v>3995.125948903674</v>
      </c>
      <c r="AE337" s="21"/>
      <c r="AF337" s="2">
        <f t="shared" si="175"/>
        <v>117677961.94202383</v>
      </c>
      <c r="AG337" s="5">
        <f t="shared" si="185"/>
        <v>0.3427800357374738</v>
      </c>
      <c r="AH337" s="5">
        <f t="shared" si="186"/>
        <v>1.4703976355848856</v>
      </c>
      <c r="AI337" s="5">
        <f t="shared" si="187"/>
        <v>0.13263166477755176</v>
      </c>
      <c r="AJ337" s="5">
        <f t="shared" si="188"/>
        <v>1.9458093360999116</v>
      </c>
      <c r="AL337" s="14">
        <v>3800.043239245316</v>
      </c>
      <c r="AM337" s="13">
        <f t="shared" si="189"/>
        <v>545.8530253214831</v>
      </c>
      <c r="AN337" s="29">
        <f t="shared" si="192"/>
        <v>0.14364389849150475</v>
      </c>
      <c r="AO337" s="71"/>
      <c r="AP337" s="93">
        <v>716291.3</v>
      </c>
      <c r="AQ337" s="93">
        <v>727316.29</v>
      </c>
      <c r="AR337" s="16">
        <f t="shared" si="193"/>
        <v>11024.98999999999</v>
      </c>
      <c r="AS337" s="73">
        <f t="shared" si="194"/>
        <v>0.015391768684053527</v>
      </c>
    </row>
    <row r="338" spans="1:45" ht="12.75">
      <c r="A338" s="1" t="s">
        <v>674</v>
      </c>
      <c r="B338" s="1" t="s">
        <v>675</v>
      </c>
      <c r="C338" s="2" t="s">
        <v>647</v>
      </c>
      <c r="D338" s="1"/>
      <c r="F338" s="67">
        <v>484548775</v>
      </c>
      <c r="G338" s="62">
        <v>65.94</v>
      </c>
      <c r="H338" s="10">
        <f t="shared" si="190"/>
        <v>0.6594</v>
      </c>
      <c r="I338" s="40">
        <v>2385072.93</v>
      </c>
      <c r="J338" s="40">
        <v>0</v>
      </c>
      <c r="K338" s="40">
        <v>0</v>
      </c>
      <c r="L338" s="40">
        <v>152463.57</v>
      </c>
      <c r="M338" s="48">
        <f t="shared" si="176"/>
        <v>2537536.5</v>
      </c>
      <c r="N338" s="40">
        <v>5559036.5</v>
      </c>
      <c r="O338" s="40">
        <v>2997051.11</v>
      </c>
      <c r="P338" s="40">
        <v>0</v>
      </c>
      <c r="Q338" s="4">
        <f t="shared" si="179"/>
        <v>8556087.61</v>
      </c>
      <c r="R338" s="40">
        <v>5281225.21</v>
      </c>
      <c r="S338" s="40">
        <v>0</v>
      </c>
      <c r="T338" s="4">
        <f t="shared" si="195"/>
        <v>5281225.21</v>
      </c>
      <c r="U338" s="4">
        <f t="shared" si="180"/>
        <v>16374849.32</v>
      </c>
      <c r="V338" s="5">
        <f t="shared" si="181"/>
        <v>1.0899264392939596</v>
      </c>
      <c r="W338" s="5">
        <f t="shared" si="182"/>
        <v>1.7657845920671247</v>
      </c>
      <c r="X338" s="5">
        <f t="shared" si="183"/>
        <v>0.5236906233020607</v>
      </c>
      <c r="Y338" s="57"/>
      <c r="Z338" s="12">
        <f t="shared" si="184"/>
        <v>3.379401654663145</v>
      </c>
      <c r="AA338" s="14">
        <v>114108.71512228729</v>
      </c>
      <c r="AB338" s="18">
        <f t="shared" si="196"/>
        <v>3856.1918069574317</v>
      </c>
      <c r="AC338" s="19">
        <v>282.9764930895</v>
      </c>
      <c r="AD338" s="18">
        <f t="shared" si="191"/>
        <v>3573.215313867932</v>
      </c>
      <c r="AE338" s="21"/>
      <c r="AF338" s="2">
        <f t="shared" si="175"/>
        <v>734832840.4610252</v>
      </c>
      <c r="AG338" s="5">
        <f t="shared" si="185"/>
        <v>0.34532159700537884</v>
      </c>
      <c r="AH338" s="5">
        <f t="shared" si="186"/>
        <v>1.164358360009062</v>
      </c>
      <c r="AI338" s="5">
        <f t="shared" si="187"/>
        <v>0.7186974940704369</v>
      </c>
      <c r="AJ338" s="5">
        <f t="shared" si="188"/>
        <v>2.2283774510848775</v>
      </c>
      <c r="AL338" s="14">
        <v>3661.0480404176237</v>
      </c>
      <c r="AM338" s="13">
        <f t="shared" si="189"/>
        <v>195.14376653980798</v>
      </c>
      <c r="AN338" s="29">
        <f t="shared" si="192"/>
        <v>0.05330270577862931</v>
      </c>
      <c r="AO338" s="71"/>
      <c r="AP338" s="93">
        <v>9550843.57</v>
      </c>
      <c r="AQ338" s="93">
        <v>10124305.21</v>
      </c>
      <c r="AR338" s="16">
        <f t="shared" si="193"/>
        <v>573461.6400000006</v>
      </c>
      <c r="AS338" s="73">
        <f t="shared" si="194"/>
        <v>0.06004303554937196</v>
      </c>
    </row>
    <row r="339" spans="1:45" ht="12.75">
      <c r="A339" s="1" t="s">
        <v>676</v>
      </c>
      <c r="B339" s="1" t="s">
        <v>677</v>
      </c>
      <c r="C339" s="2" t="s">
        <v>647</v>
      </c>
      <c r="D339" s="1"/>
      <c r="F339" s="67">
        <v>2845300247</v>
      </c>
      <c r="G339" s="62">
        <v>67.63</v>
      </c>
      <c r="H339" s="10">
        <f t="shared" si="190"/>
        <v>0.6762999999999999</v>
      </c>
      <c r="I339" s="40">
        <v>14221173.450000001</v>
      </c>
      <c r="J339" s="40">
        <v>745321.13</v>
      </c>
      <c r="K339" s="40">
        <v>0</v>
      </c>
      <c r="L339" s="40">
        <v>909207.33</v>
      </c>
      <c r="M339" s="48">
        <f t="shared" si="176"/>
        <v>15875701.910000002</v>
      </c>
      <c r="N339" s="40">
        <v>40613723</v>
      </c>
      <c r="O339" s="40">
        <v>16556608.03</v>
      </c>
      <c r="P339" s="40">
        <v>0</v>
      </c>
      <c r="Q339" s="4">
        <f t="shared" si="179"/>
        <v>57170331.03</v>
      </c>
      <c r="R339" s="40">
        <v>8091972.33</v>
      </c>
      <c r="S339" s="40">
        <v>569060</v>
      </c>
      <c r="T339" s="4">
        <f t="shared" si="195"/>
        <v>8661032.33</v>
      </c>
      <c r="U339" s="4">
        <f t="shared" si="180"/>
        <v>81707065.27</v>
      </c>
      <c r="V339" s="5">
        <f t="shared" si="181"/>
        <v>0.30439783425780587</v>
      </c>
      <c r="W339" s="5">
        <f t="shared" si="182"/>
        <v>2.0092899190613958</v>
      </c>
      <c r="X339" s="5">
        <f t="shared" si="183"/>
        <v>0.5579622722325656</v>
      </c>
      <c r="Y339" s="57"/>
      <c r="Z339" s="12">
        <f t="shared" si="184"/>
        <v>2.871650025551767</v>
      </c>
      <c r="AA339" s="14">
        <v>185418.96229936543</v>
      </c>
      <c r="AB339" s="18">
        <f t="shared" si="196"/>
        <v>5324.583678247549</v>
      </c>
      <c r="AC339" s="19">
        <v>241.65473337720002</v>
      </c>
      <c r="AD339" s="18">
        <f t="shared" si="191"/>
        <v>5082.928944870349</v>
      </c>
      <c r="AE339" s="21"/>
      <c r="AF339" s="2">
        <f aca="true" t="shared" si="197" ref="AF339:AF365">F339/H339</f>
        <v>4207156952.5358577</v>
      </c>
      <c r="AG339" s="5">
        <f t="shared" si="185"/>
        <v>0.37734988471088404</v>
      </c>
      <c r="AH339" s="5">
        <f t="shared" si="186"/>
        <v>1.358882772261222</v>
      </c>
      <c r="AI339" s="5">
        <f t="shared" si="187"/>
        <v>0.19233825648274366</v>
      </c>
      <c r="AJ339" s="5">
        <f t="shared" si="188"/>
        <v>1.9420969122806597</v>
      </c>
      <c r="AL339" s="14">
        <v>4901.056047548769</v>
      </c>
      <c r="AM339" s="13">
        <f t="shared" si="189"/>
        <v>423.52763069877983</v>
      </c>
      <c r="AN339" s="29">
        <f t="shared" si="192"/>
        <v>0.08641558606753832</v>
      </c>
      <c r="AO339" s="71"/>
      <c r="AP339" s="93">
        <v>28519500</v>
      </c>
      <c r="AQ339" s="93">
        <v>29200000</v>
      </c>
      <c r="AR339" s="16">
        <f t="shared" si="193"/>
        <v>680500</v>
      </c>
      <c r="AS339" s="73">
        <f t="shared" si="194"/>
        <v>0.02386086712600151</v>
      </c>
    </row>
    <row r="340" spans="1:45" ht="12.75">
      <c r="A340" s="1" t="s">
        <v>678</v>
      </c>
      <c r="B340" s="1" t="s">
        <v>679</v>
      </c>
      <c r="C340" s="2" t="s">
        <v>647</v>
      </c>
      <c r="D340" s="3" t="s">
        <v>54</v>
      </c>
      <c r="F340" s="67">
        <v>230157679</v>
      </c>
      <c r="G340" s="62">
        <v>51.29</v>
      </c>
      <c r="H340" s="10">
        <f t="shared" si="190"/>
        <v>0.5129</v>
      </c>
      <c r="I340" s="40">
        <v>1387772.13</v>
      </c>
      <c r="J340" s="40">
        <v>72735.98</v>
      </c>
      <c r="K340" s="40">
        <v>0</v>
      </c>
      <c r="L340" s="40">
        <v>88749.66</v>
      </c>
      <c r="M340" s="48">
        <f t="shared" si="176"/>
        <v>1549257.7699999998</v>
      </c>
      <c r="N340" s="40">
        <v>2712428</v>
      </c>
      <c r="O340" s="40">
        <v>2998873.53</v>
      </c>
      <c r="P340" s="40">
        <v>0</v>
      </c>
      <c r="Q340" s="4">
        <f t="shared" si="179"/>
        <v>5711301.529999999</v>
      </c>
      <c r="R340" s="40">
        <v>4660300.2</v>
      </c>
      <c r="S340" s="40">
        <v>0</v>
      </c>
      <c r="T340" s="4">
        <f t="shared" si="195"/>
        <v>4660300.2</v>
      </c>
      <c r="U340" s="4">
        <f t="shared" si="180"/>
        <v>11920859.5</v>
      </c>
      <c r="V340" s="5">
        <f t="shared" si="181"/>
        <v>2.0248293345015873</v>
      </c>
      <c r="W340" s="5">
        <f t="shared" si="182"/>
        <v>2.4814733772145834</v>
      </c>
      <c r="X340" s="5">
        <f t="shared" si="183"/>
        <v>0.6731288639732936</v>
      </c>
      <c r="Y340" s="57"/>
      <c r="Z340" s="12">
        <f t="shared" si="184"/>
        <v>5.179431575689464</v>
      </c>
      <c r="AA340" s="14">
        <v>89720.30969479354</v>
      </c>
      <c r="AB340" s="18">
        <f t="shared" si="196"/>
        <v>4647.002050138512</v>
      </c>
      <c r="AC340" s="19">
        <v>340.51352544045005</v>
      </c>
      <c r="AD340" s="18">
        <f t="shared" si="191"/>
        <v>4306.488524698061</v>
      </c>
      <c r="AE340" s="21"/>
      <c r="AF340" s="2">
        <f t="shared" si="197"/>
        <v>448737919.6724507</v>
      </c>
      <c r="AG340" s="5">
        <f t="shared" si="185"/>
        <v>0.34524779433190234</v>
      </c>
      <c r="AH340" s="5">
        <f t="shared" si="186"/>
        <v>1.2727476951733598</v>
      </c>
      <c r="AI340" s="5">
        <f t="shared" si="187"/>
        <v>1.0385349656658645</v>
      </c>
      <c r="AJ340" s="5">
        <f t="shared" si="188"/>
        <v>2.6565304551711266</v>
      </c>
      <c r="AL340" s="14">
        <v>3974.8283101799884</v>
      </c>
      <c r="AM340" s="13">
        <f t="shared" si="189"/>
        <v>672.1737399585231</v>
      </c>
      <c r="AN340" s="29">
        <f t="shared" si="192"/>
        <v>0.1691076161043257</v>
      </c>
      <c r="AO340" s="71"/>
      <c r="AP340" s="93">
        <v>6565001.71</v>
      </c>
      <c r="AQ340" s="93">
        <v>7116721.09</v>
      </c>
      <c r="AR340" s="16">
        <f t="shared" si="193"/>
        <v>551719.3799999999</v>
      </c>
      <c r="AS340" s="73">
        <f t="shared" si="194"/>
        <v>0.08403948763023245</v>
      </c>
    </row>
    <row r="341" spans="1:45" ht="12.75">
      <c r="A341" s="1" t="s">
        <v>680</v>
      </c>
      <c r="B341" s="1" t="s">
        <v>681</v>
      </c>
      <c r="C341" s="2" t="s">
        <v>647</v>
      </c>
      <c r="D341" s="1"/>
      <c r="F341" s="67">
        <v>1979072912</v>
      </c>
      <c r="G341" s="62">
        <v>58.51</v>
      </c>
      <c r="H341" s="10">
        <f t="shared" si="190"/>
        <v>0.5851</v>
      </c>
      <c r="I341" s="40">
        <v>11371218.5</v>
      </c>
      <c r="J341" s="40">
        <v>595983.22</v>
      </c>
      <c r="K341" s="40">
        <v>0</v>
      </c>
      <c r="L341" s="40">
        <v>726998.6</v>
      </c>
      <c r="M341" s="48">
        <f t="shared" si="176"/>
        <v>12694200.32</v>
      </c>
      <c r="N341" s="40">
        <v>37607917</v>
      </c>
      <c r="O341" s="40">
        <v>0</v>
      </c>
      <c r="P341" s="40">
        <v>0</v>
      </c>
      <c r="Q341" s="4">
        <f t="shared" si="179"/>
        <v>37607917</v>
      </c>
      <c r="R341" s="40">
        <v>7792414</v>
      </c>
      <c r="S341" s="40">
        <v>494768</v>
      </c>
      <c r="T341" s="4">
        <f t="shared" si="195"/>
        <v>8287182</v>
      </c>
      <c r="U341" s="4">
        <f t="shared" si="180"/>
        <v>58589299.32</v>
      </c>
      <c r="V341" s="5">
        <f t="shared" si="181"/>
        <v>0.41874061080575287</v>
      </c>
      <c r="W341" s="5">
        <f t="shared" si="182"/>
        <v>1.9002795082468393</v>
      </c>
      <c r="X341" s="5">
        <f t="shared" si="183"/>
        <v>0.6414215587020272</v>
      </c>
      <c r="Y341" s="57"/>
      <c r="Z341" s="12">
        <f t="shared" si="184"/>
        <v>2.9604416777546194</v>
      </c>
      <c r="AA341" s="14">
        <v>306603.525317656</v>
      </c>
      <c r="AB341" s="18">
        <f t="shared" si="196"/>
        <v>9076.818548968824</v>
      </c>
      <c r="AC341" s="19">
        <v>241.39808440380003</v>
      </c>
      <c r="AD341" s="18">
        <f t="shared" si="191"/>
        <v>8835.420464565024</v>
      </c>
      <c r="AE341" s="21"/>
      <c r="AF341" s="2">
        <f t="shared" si="197"/>
        <v>3382452421.808238</v>
      </c>
      <c r="AG341" s="5">
        <f t="shared" si="185"/>
        <v>0.3752957539965561</v>
      </c>
      <c r="AH341" s="5">
        <f t="shared" si="186"/>
        <v>1.1118535402752256</v>
      </c>
      <c r="AI341" s="5">
        <f t="shared" si="187"/>
        <v>0.2303776381231173</v>
      </c>
      <c r="AJ341" s="5">
        <f t="shared" si="188"/>
        <v>1.7321544256542278</v>
      </c>
      <c r="AL341" s="14">
        <v>8464.201811515277</v>
      </c>
      <c r="AM341" s="13">
        <f t="shared" si="189"/>
        <v>612.6167374535471</v>
      </c>
      <c r="AN341" s="29">
        <f t="shared" si="192"/>
        <v>0.07237737841034243</v>
      </c>
      <c r="AO341" s="71"/>
      <c r="AP341" s="93">
        <v>14523754.379999999</v>
      </c>
      <c r="AQ341" s="93">
        <v>15429585</v>
      </c>
      <c r="AR341" s="16">
        <f t="shared" si="193"/>
        <v>905830.620000001</v>
      </c>
      <c r="AS341" s="73">
        <f t="shared" si="194"/>
        <v>0.06236890244077517</v>
      </c>
    </row>
    <row r="342" spans="1:45" ht="12.75">
      <c r="A342" s="1" t="s">
        <v>682</v>
      </c>
      <c r="B342" s="1" t="s">
        <v>683</v>
      </c>
      <c r="C342" s="2" t="s">
        <v>647</v>
      </c>
      <c r="D342" s="1"/>
      <c r="F342" s="67">
        <v>2755414388</v>
      </c>
      <c r="G342" s="62">
        <v>65.04</v>
      </c>
      <c r="H342" s="10">
        <f t="shared" si="190"/>
        <v>0.6504000000000001</v>
      </c>
      <c r="I342" s="40">
        <v>13740661.82</v>
      </c>
      <c r="J342" s="40">
        <v>720145.64</v>
      </c>
      <c r="K342" s="40">
        <v>251817.42</v>
      </c>
      <c r="L342" s="40">
        <v>879020.03</v>
      </c>
      <c r="M342" s="48">
        <f t="shared" si="176"/>
        <v>15591644.91</v>
      </c>
      <c r="N342" s="40">
        <v>49468482.5</v>
      </c>
      <c r="O342" s="40">
        <v>17961954.28</v>
      </c>
      <c r="P342" s="40">
        <v>0</v>
      </c>
      <c r="Q342" s="4">
        <f t="shared" si="179"/>
        <v>67430436.78</v>
      </c>
      <c r="R342" s="40">
        <v>10046500</v>
      </c>
      <c r="S342" s="40">
        <v>275541.44</v>
      </c>
      <c r="T342" s="4">
        <f t="shared" si="195"/>
        <v>10322041.44</v>
      </c>
      <c r="U342" s="4">
        <v>93344123.13</v>
      </c>
      <c r="V342" s="5">
        <f t="shared" si="181"/>
        <v>0.3746094048486184</v>
      </c>
      <c r="W342" s="5">
        <f t="shared" si="182"/>
        <v>2.4471976728314884</v>
      </c>
      <c r="X342" s="5">
        <f t="shared" si="183"/>
        <v>0.5658548121800692</v>
      </c>
      <c r="Y342" s="57"/>
      <c r="Z342" s="12">
        <f t="shared" si="184"/>
        <v>3.387661889860176</v>
      </c>
      <c r="AA342" s="14">
        <v>146275.16993051168</v>
      </c>
      <c r="AB342" s="18">
        <f t="shared" si="196"/>
        <v>4955.308186064155</v>
      </c>
      <c r="AC342" s="19">
        <v>294.70173993832503</v>
      </c>
      <c r="AD342" s="18">
        <f t="shared" si="191"/>
        <v>4660.60644612583</v>
      </c>
      <c r="AE342" s="21"/>
      <c r="AF342" s="2">
        <f t="shared" si="197"/>
        <v>4236491986.469864</v>
      </c>
      <c r="AG342" s="5">
        <f t="shared" si="185"/>
        <v>0.368031969841917</v>
      </c>
      <c r="AH342" s="5">
        <f t="shared" si="186"/>
        <v>1.5916573664096003</v>
      </c>
      <c r="AI342" s="5">
        <f t="shared" si="187"/>
        <v>0.2371419568852161</v>
      </c>
      <c r="AJ342" s="5">
        <f t="shared" si="188"/>
        <v>2.2033352931650585</v>
      </c>
      <c r="AL342" s="14">
        <v>4555.24533734219</v>
      </c>
      <c r="AM342" s="13">
        <f t="shared" si="189"/>
        <v>400.06284872196466</v>
      </c>
      <c r="AN342" s="29">
        <f t="shared" si="192"/>
        <v>0.08782465467719151</v>
      </c>
      <c r="AO342" s="71"/>
      <c r="AP342" s="93">
        <v>30606854.810000002</v>
      </c>
      <c r="AQ342" s="93">
        <v>32387032.630000003</v>
      </c>
      <c r="AR342" s="16">
        <f t="shared" si="193"/>
        <v>1780177.8200000003</v>
      </c>
      <c r="AS342" s="73">
        <f t="shared" si="194"/>
        <v>0.05816271652382828</v>
      </c>
    </row>
    <row r="343" spans="1:45" ht="12.75">
      <c r="A343" s="1" t="s">
        <v>684</v>
      </c>
      <c r="B343" s="1" t="s">
        <v>685</v>
      </c>
      <c r="C343" s="2" t="s">
        <v>647</v>
      </c>
      <c r="D343" s="1"/>
      <c r="E343" s="1" t="s">
        <v>1191</v>
      </c>
      <c r="F343" s="67">
        <v>196796989</v>
      </c>
      <c r="G343" s="62">
        <v>112.7</v>
      </c>
      <c r="H343" s="10">
        <f t="shared" si="190"/>
        <v>1.127</v>
      </c>
      <c r="I343" s="40">
        <v>557723.68</v>
      </c>
      <c r="J343" s="40">
        <v>29230.26</v>
      </c>
      <c r="K343" s="40">
        <v>0</v>
      </c>
      <c r="L343" s="40">
        <v>35644.97</v>
      </c>
      <c r="M343" s="48">
        <f t="shared" si="176"/>
        <v>622598.91</v>
      </c>
      <c r="N343" s="40">
        <v>233345</v>
      </c>
      <c r="O343" s="40">
        <v>0</v>
      </c>
      <c r="P343" s="40">
        <v>0</v>
      </c>
      <c r="Q343" s="4">
        <f t="shared" si="179"/>
        <v>233345</v>
      </c>
      <c r="R343" s="40">
        <v>1300063.03</v>
      </c>
      <c r="S343" s="40">
        <v>0</v>
      </c>
      <c r="T343" s="4">
        <f t="shared" si="195"/>
        <v>1300063.03</v>
      </c>
      <c r="U343" s="4">
        <f aca="true" t="shared" si="198" ref="U343:U406">M343+Q343+T343</f>
        <v>2156006.94</v>
      </c>
      <c r="V343" s="5">
        <f t="shared" si="181"/>
        <v>0.6606112403477881</v>
      </c>
      <c r="W343" s="5">
        <f t="shared" si="182"/>
        <v>0.1185714279398858</v>
      </c>
      <c r="X343" s="5">
        <f t="shared" si="183"/>
        <v>0.31636607509274445</v>
      </c>
      <c r="Y343" s="57"/>
      <c r="Z343" s="12">
        <f t="shared" si="184"/>
        <v>1.0955487433804183</v>
      </c>
      <c r="AA343" s="14">
        <v>495342.2784810127</v>
      </c>
      <c r="AB343" s="18">
        <f t="shared" si="196"/>
        <v>5426.716107330666</v>
      </c>
      <c r="AC343" s="19">
        <v>37.579799680200004</v>
      </c>
      <c r="AD343" s="18">
        <f t="shared" si="191"/>
        <v>5389.136307650466</v>
      </c>
      <c r="AE343" s="21"/>
      <c r="AF343" s="2">
        <f t="shared" si="197"/>
        <v>174620220.94055012</v>
      </c>
      <c r="AG343" s="5">
        <f t="shared" si="185"/>
        <v>0.35654456662952305</v>
      </c>
      <c r="AH343" s="5">
        <f t="shared" si="186"/>
        <v>0.1336299992882513</v>
      </c>
      <c r="AI343" s="5">
        <f t="shared" si="187"/>
        <v>0.7445088678719571</v>
      </c>
      <c r="AJ343" s="5">
        <f t="shared" si="188"/>
        <v>1.2346834337897314</v>
      </c>
      <c r="AL343" s="14">
        <v>5104.939265249091</v>
      </c>
      <c r="AM343" s="13">
        <f t="shared" si="189"/>
        <v>321.7768420815755</v>
      </c>
      <c r="AN343" s="29">
        <f t="shared" si="192"/>
        <v>0.06303245256452131</v>
      </c>
      <c r="AO343" s="71"/>
      <c r="AP343" s="93">
        <v>1503623.86</v>
      </c>
      <c r="AQ343" s="93">
        <v>1592549.19</v>
      </c>
      <c r="AR343" s="16">
        <f t="shared" si="193"/>
        <v>88925.32999999984</v>
      </c>
      <c r="AS343" s="73">
        <f t="shared" si="194"/>
        <v>0.059140674982372146</v>
      </c>
    </row>
    <row r="344" spans="1:45" ht="12.75">
      <c r="A344" s="1" t="s">
        <v>686</v>
      </c>
      <c r="B344" s="1" t="s">
        <v>687</v>
      </c>
      <c r="C344" s="2" t="s">
        <v>647</v>
      </c>
      <c r="D344" s="3" t="s">
        <v>54</v>
      </c>
      <c r="F344" s="67">
        <v>270964742</v>
      </c>
      <c r="G344" s="62">
        <v>63.77</v>
      </c>
      <c r="H344" s="10">
        <f t="shared" si="190"/>
        <v>0.6377</v>
      </c>
      <c r="I344" s="40">
        <v>1382344.01</v>
      </c>
      <c r="J344" s="40">
        <v>72448.84</v>
      </c>
      <c r="K344" s="40">
        <v>0</v>
      </c>
      <c r="L344" s="40">
        <v>88356.18</v>
      </c>
      <c r="M344" s="48">
        <f t="shared" si="176"/>
        <v>1543149.03</v>
      </c>
      <c r="N344" s="40">
        <v>4320475</v>
      </c>
      <c r="O344" s="40">
        <v>0</v>
      </c>
      <c r="P344" s="40">
        <v>0</v>
      </c>
      <c r="Q344" s="4">
        <f t="shared" si="179"/>
        <v>4320475</v>
      </c>
      <c r="R344" s="40">
        <v>5875632.27</v>
      </c>
      <c r="S344" s="40">
        <v>0</v>
      </c>
      <c r="T344" s="4">
        <f t="shared" si="195"/>
        <v>5875632.27</v>
      </c>
      <c r="U344" s="4">
        <f t="shared" si="198"/>
        <v>11739256.3</v>
      </c>
      <c r="V344" s="5">
        <f t="shared" si="181"/>
        <v>2.1684121065463193</v>
      </c>
      <c r="W344" s="5">
        <f t="shared" si="182"/>
        <v>1.5944786646817688</v>
      </c>
      <c r="X344" s="5">
        <f t="shared" si="183"/>
        <v>0.5695017804198305</v>
      </c>
      <c r="Y344" s="57"/>
      <c r="Z344" s="12">
        <f t="shared" si="184"/>
        <v>4.332392551647919</v>
      </c>
      <c r="AA344" s="14">
        <v>77929.3172690763</v>
      </c>
      <c r="AB344" s="18">
        <f t="shared" si="196"/>
        <v>3376.2039369155373</v>
      </c>
      <c r="AC344" s="19">
        <v>334.16390083905003</v>
      </c>
      <c r="AD344" s="18">
        <f t="shared" si="191"/>
        <v>3042.040036076487</v>
      </c>
      <c r="AE344" s="21"/>
      <c r="AF344" s="2">
        <f t="shared" si="197"/>
        <v>424909427.6305472</v>
      </c>
      <c r="AG344" s="5">
        <f t="shared" si="185"/>
        <v>0.3631712853737259</v>
      </c>
      <c r="AH344" s="5">
        <f t="shared" si="186"/>
        <v>1.016799044467564</v>
      </c>
      <c r="AI344" s="5">
        <f t="shared" si="187"/>
        <v>1.382796400344588</v>
      </c>
      <c r="AJ344" s="5">
        <f t="shared" si="188"/>
        <v>2.762766730185878</v>
      </c>
      <c r="AL344" s="14">
        <v>3029.228663225913</v>
      </c>
      <c r="AM344" s="13">
        <f t="shared" si="189"/>
        <v>346.9752736896244</v>
      </c>
      <c r="AN344" s="29">
        <f t="shared" si="192"/>
        <v>0.1145424503279724</v>
      </c>
      <c r="AO344" s="71"/>
      <c r="AP344" s="93">
        <v>7544921.640000001</v>
      </c>
      <c r="AQ344" s="93">
        <v>10095976.559999999</v>
      </c>
      <c r="AR344" s="16">
        <f t="shared" si="193"/>
        <v>2551054.919999998</v>
      </c>
      <c r="AS344" s="73">
        <f t="shared" si="194"/>
        <v>0.3381154956567578</v>
      </c>
    </row>
    <row r="345" spans="1:45" ht="12.75">
      <c r="A345" s="1" t="s">
        <v>688</v>
      </c>
      <c r="B345" s="1" t="s">
        <v>689</v>
      </c>
      <c r="C345" s="2" t="s">
        <v>647</v>
      </c>
      <c r="D345" s="1"/>
      <c r="F345" s="67">
        <v>326385163</v>
      </c>
      <c r="G345" s="62">
        <v>67.11</v>
      </c>
      <c r="H345" s="10">
        <f t="shared" si="190"/>
        <v>0.6711</v>
      </c>
      <c r="I345" s="40">
        <v>1600010.13</v>
      </c>
      <c r="J345" s="40">
        <v>0</v>
      </c>
      <c r="K345" s="40">
        <v>0</v>
      </c>
      <c r="L345" s="40">
        <v>102266.14</v>
      </c>
      <c r="M345" s="48">
        <f t="shared" si="176"/>
        <v>1702276.2699999998</v>
      </c>
      <c r="N345" s="40">
        <v>7029191</v>
      </c>
      <c r="O345" s="40">
        <v>0</v>
      </c>
      <c r="P345" s="40">
        <v>0</v>
      </c>
      <c r="Q345" s="4">
        <f t="shared" si="179"/>
        <v>7029191</v>
      </c>
      <c r="R345" s="40">
        <v>3093733.08</v>
      </c>
      <c r="S345" s="40">
        <v>0</v>
      </c>
      <c r="T345" s="4">
        <f t="shared" si="195"/>
        <v>3093733.08</v>
      </c>
      <c r="U345" s="4">
        <f t="shared" si="198"/>
        <v>11825200.35</v>
      </c>
      <c r="V345" s="5">
        <f t="shared" si="181"/>
        <v>0.9478779769164937</v>
      </c>
      <c r="W345" s="5">
        <f t="shared" si="182"/>
        <v>2.1536490615536956</v>
      </c>
      <c r="X345" s="5">
        <f t="shared" si="183"/>
        <v>0.5215544280117904</v>
      </c>
      <c r="Y345" s="57"/>
      <c r="Z345" s="12">
        <f t="shared" si="184"/>
        <v>3.6230814664819797</v>
      </c>
      <c r="AA345" s="14">
        <v>120278.69451697129</v>
      </c>
      <c r="AB345" s="18">
        <f t="shared" si="196"/>
        <v>4357.795089170864</v>
      </c>
      <c r="AC345" s="37">
        <v>313.778401131375</v>
      </c>
      <c r="AD345" s="18">
        <f t="shared" si="191"/>
        <v>4044.016688039489</v>
      </c>
      <c r="AE345" s="21"/>
      <c r="AF345" s="2">
        <f t="shared" si="197"/>
        <v>486343559.82714945</v>
      </c>
      <c r="AG345" s="5">
        <f t="shared" si="185"/>
        <v>0.35001517663871257</v>
      </c>
      <c r="AH345" s="5">
        <f t="shared" si="186"/>
        <v>1.445313885208685</v>
      </c>
      <c r="AI345" s="5">
        <f t="shared" si="187"/>
        <v>0.6361209103086588</v>
      </c>
      <c r="AJ345" s="5">
        <f t="shared" si="188"/>
        <v>2.4314499721560563</v>
      </c>
      <c r="AL345" s="14">
        <v>4071.5626600647693</v>
      </c>
      <c r="AM345" s="13">
        <f t="shared" si="189"/>
        <v>286.23242910609497</v>
      </c>
      <c r="AN345" s="29">
        <f t="shared" si="192"/>
        <v>0.07030038660918991</v>
      </c>
      <c r="AO345" s="71"/>
      <c r="AP345" s="93">
        <v>6255160.79</v>
      </c>
      <c r="AQ345" s="93">
        <v>6468796.77</v>
      </c>
      <c r="AR345" s="16">
        <f t="shared" si="193"/>
        <v>213635.97999999952</v>
      </c>
      <c r="AS345" s="73">
        <f t="shared" si="194"/>
        <v>0.03415355530772847</v>
      </c>
    </row>
    <row r="346" spans="1:45" ht="12.75">
      <c r="A346" s="1" t="s">
        <v>690</v>
      </c>
      <c r="B346" s="1" t="s">
        <v>691</v>
      </c>
      <c r="C346" s="2" t="s">
        <v>647</v>
      </c>
      <c r="D346" s="1"/>
      <c r="E346" s="1" t="s">
        <v>1191</v>
      </c>
      <c r="F346" s="67">
        <v>1218719540</v>
      </c>
      <c r="G346" s="62">
        <v>106.14</v>
      </c>
      <c r="H346" s="10">
        <f t="shared" si="190"/>
        <v>1.0614</v>
      </c>
      <c r="I346" s="40">
        <v>3847982.65</v>
      </c>
      <c r="J346" s="40">
        <v>201672.67</v>
      </c>
      <c r="K346" s="40">
        <v>0</v>
      </c>
      <c r="L346" s="40">
        <v>245933.6</v>
      </c>
      <c r="M346" s="48">
        <f t="shared" si="176"/>
        <v>4295588.92</v>
      </c>
      <c r="N346" s="40">
        <v>8545912</v>
      </c>
      <c r="O346" s="40">
        <v>4636272.16</v>
      </c>
      <c r="P346" s="40">
        <v>0</v>
      </c>
      <c r="Q346" s="4">
        <f t="shared" si="179"/>
        <v>13182184.16</v>
      </c>
      <c r="R346" s="40">
        <v>4896468.5</v>
      </c>
      <c r="S346" s="40">
        <v>121871.95</v>
      </c>
      <c r="T346" s="4">
        <f t="shared" si="195"/>
        <v>5018340.45</v>
      </c>
      <c r="U346" s="4">
        <f t="shared" si="198"/>
        <v>22496113.529999997</v>
      </c>
      <c r="V346" s="5">
        <f t="shared" si="181"/>
        <v>0.4117715590249747</v>
      </c>
      <c r="W346" s="5">
        <f t="shared" si="182"/>
        <v>1.081642143852063</v>
      </c>
      <c r="X346" s="5">
        <f t="shared" si="183"/>
        <v>0.3524673872054271</v>
      </c>
      <c r="Y346" s="57"/>
      <c r="Z346" s="12">
        <f t="shared" si="184"/>
        <v>1.8458810900824647</v>
      </c>
      <c r="AA346" s="14">
        <v>492476.6171328671</v>
      </c>
      <c r="AB346" s="18">
        <f t="shared" si="196"/>
        <v>9090.532748733413</v>
      </c>
      <c r="AC346" s="19">
        <v>255.42865328130003</v>
      </c>
      <c r="AD346" s="18">
        <f t="shared" si="191"/>
        <v>8835.104095452112</v>
      </c>
      <c r="AE346" s="21"/>
      <c r="AF346" s="2">
        <f t="shared" si="197"/>
        <v>1148218899.5666103</v>
      </c>
      <c r="AG346" s="5">
        <f t="shared" si="185"/>
        <v>0.3741088847798403</v>
      </c>
      <c r="AH346" s="5">
        <f t="shared" si="186"/>
        <v>1.1480549714845796</v>
      </c>
      <c r="AI346" s="5">
        <f t="shared" si="187"/>
        <v>0.4264403330974737</v>
      </c>
      <c r="AJ346" s="5">
        <f t="shared" si="188"/>
        <v>1.9592181890135274</v>
      </c>
      <c r="AL346" s="14">
        <v>8098.386715593445</v>
      </c>
      <c r="AM346" s="13">
        <f t="shared" si="189"/>
        <v>992.1460331399676</v>
      </c>
      <c r="AN346" s="29">
        <f t="shared" si="192"/>
        <v>0.12251156532567038</v>
      </c>
      <c r="AO346" s="71"/>
      <c r="AP346" s="93">
        <v>7774358.13</v>
      </c>
      <c r="AQ346" s="93">
        <v>8096921.84</v>
      </c>
      <c r="AR346" s="16">
        <f t="shared" si="193"/>
        <v>322563.70999999996</v>
      </c>
      <c r="AS346" s="73">
        <f t="shared" si="194"/>
        <v>0.04149071918301247</v>
      </c>
    </row>
    <row r="347" spans="1:45" ht="12.75">
      <c r="A347" s="1" t="s">
        <v>692</v>
      </c>
      <c r="B347" s="1" t="s">
        <v>693</v>
      </c>
      <c r="C347" s="2" t="s">
        <v>647</v>
      </c>
      <c r="D347" s="1"/>
      <c r="F347" s="67">
        <v>71753024</v>
      </c>
      <c r="G347" s="62">
        <v>84.68</v>
      </c>
      <c r="H347" s="10">
        <f t="shared" si="190"/>
        <v>0.8468000000000001</v>
      </c>
      <c r="I347" s="40">
        <v>267940.84</v>
      </c>
      <c r="J347" s="40">
        <v>14043.81</v>
      </c>
      <c r="K347" s="40">
        <v>0</v>
      </c>
      <c r="L347" s="40">
        <v>17131.73</v>
      </c>
      <c r="M347" s="48">
        <f t="shared" si="176"/>
        <v>299116.38</v>
      </c>
      <c r="N347" s="40">
        <v>0</v>
      </c>
      <c r="O347" s="40">
        <v>300000.01</v>
      </c>
      <c r="P347" s="40">
        <v>0</v>
      </c>
      <c r="Q347" s="4">
        <f t="shared" si="179"/>
        <v>300000.01</v>
      </c>
      <c r="R347" s="40">
        <v>381000</v>
      </c>
      <c r="S347" s="40">
        <v>0</v>
      </c>
      <c r="T347" s="4">
        <v>381000</v>
      </c>
      <c r="U347" s="4">
        <f t="shared" si="198"/>
        <v>980116.39</v>
      </c>
      <c r="V347" s="5">
        <f t="shared" si="181"/>
        <v>0.5309880737570029</v>
      </c>
      <c r="W347" s="5">
        <f t="shared" si="182"/>
        <v>0.4181008594146499</v>
      </c>
      <c r="X347" s="5">
        <f t="shared" si="183"/>
        <v>0.41686937124768425</v>
      </c>
      <c r="Y347" s="57"/>
      <c r="Z347" s="12">
        <f t="shared" si="184"/>
        <v>1.365958304419337</v>
      </c>
      <c r="AA347" s="14">
        <v>493339.25925925927</v>
      </c>
      <c r="AB347" s="18">
        <f t="shared" si="196"/>
        <v>6738.808580812695</v>
      </c>
      <c r="AC347" s="19">
        <v>302.73010157475005</v>
      </c>
      <c r="AD347" s="18">
        <f t="shared" si="191"/>
        <v>6436.078479237945</v>
      </c>
      <c r="AE347" s="21"/>
      <c r="AF347" s="2">
        <f t="shared" si="197"/>
        <v>84734322.15399149</v>
      </c>
      <c r="AG347" s="5">
        <f t="shared" si="185"/>
        <v>0.35300498357253907</v>
      </c>
      <c r="AH347" s="5">
        <f t="shared" si="186"/>
        <v>0.3540478077523256</v>
      </c>
      <c r="AI347" s="5">
        <f t="shared" si="187"/>
        <v>0.4496407008574301</v>
      </c>
      <c r="AJ347" s="5">
        <f t="shared" si="188"/>
        <v>1.1566934921822947</v>
      </c>
      <c r="AL347" s="14">
        <v>6313.008825548665</v>
      </c>
      <c r="AM347" s="13">
        <f t="shared" si="189"/>
        <v>425.79975526402995</v>
      </c>
      <c r="AN347" s="29">
        <f t="shared" si="192"/>
        <v>0.06744798986195359</v>
      </c>
      <c r="AO347" s="71"/>
      <c r="AP347" s="93">
        <v>691488.8</v>
      </c>
      <c r="AQ347" s="93">
        <v>682175</v>
      </c>
      <c r="AR347" s="16">
        <f t="shared" si="193"/>
        <v>-9313.800000000047</v>
      </c>
      <c r="AS347" s="73">
        <f t="shared" si="194"/>
        <v>-0.013469198633441417</v>
      </c>
    </row>
    <row r="348" spans="1:45" ht="12.75">
      <c r="A348" s="1" t="s">
        <v>694</v>
      </c>
      <c r="B348" s="1" t="s">
        <v>695</v>
      </c>
      <c r="C348" s="2" t="s">
        <v>647</v>
      </c>
      <c r="D348" s="1"/>
      <c r="E348" s="1" t="s">
        <v>1191</v>
      </c>
      <c r="F348" s="67">
        <v>2341970789</v>
      </c>
      <c r="G348" s="62">
        <v>99.52</v>
      </c>
      <c r="H348" s="10">
        <f t="shared" si="190"/>
        <v>0.9952</v>
      </c>
      <c r="I348" s="40">
        <v>7350758.7700000005</v>
      </c>
      <c r="J348" s="40">
        <v>0</v>
      </c>
      <c r="K348" s="40">
        <v>0</v>
      </c>
      <c r="L348" s="40">
        <v>469862.41</v>
      </c>
      <c r="M348" s="48">
        <f t="shared" si="176"/>
        <v>7820621.180000001</v>
      </c>
      <c r="N348" s="40">
        <v>22598111</v>
      </c>
      <c r="O348" s="40">
        <v>0</v>
      </c>
      <c r="P348" s="40">
        <v>0</v>
      </c>
      <c r="Q348" s="4">
        <f t="shared" si="179"/>
        <v>22598111</v>
      </c>
      <c r="R348" s="40">
        <v>20134907.83</v>
      </c>
      <c r="S348" s="40">
        <v>0</v>
      </c>
      <c r="T348" s="4">
        <f t="shared" si="195"/>
        <v>20134907.83</v>
      </c>
      <c r="U348" s="4">
        <f t="shared" si="198"/>
        <v>50553640.01</v>
      </c>
      <c r="V348" s="5">
        <f t="shared" si="181"/>
        <v>0.8597420567571391</v>
      </c>
      <c r="W348" s="5">
        <f t="shared" si="182"/>
        <v>0.964918567991584</v>
      </c>
      <c r="X348" s="5">
        <f t="shared" si="183"/>
        <v>0.333933335835471</v>
      </c>
      <c r="Y348" s="57"/>
      <c r="Z348" s="12">
        <f t="shared" si="184"/>
        <v>2.158593960584194</v>
      </c>
      <c r="AA348" s="14">
        <v>237188.1208935611</v>
      </c>
      <c r="AB348" s="18">
        <f t="shared" si="196"/>
        <v>5119.9284528315475</v>
      </c>
      <c r="AC348" s="19">
        <v>302.66541433349994</v>
      </c>
      <c r="AD348" s="18">
        <f t="shared" si="191"/>
        <v>4817.2630384980475</v>
      </c>
      <c r="AE348" s="21"/>
      <c r="AF348" s="2">
        <f t="shared" si="197"/>
        <v>2353266468.0466237</v>
      </c>
      <c r="AG348" s="5">
        <f t="shared" si="185"/>
        <v>0.33233045582346077</v>
      </c>
      <c r="AH348" s="5">
        <f t="shared" si="186"/>
        <v>0.9602869588652243</v>
      </c>
      <c r="AI348" s="5">
        <f t="shared" si="187"/>
        <v>0.8556152948847049</v>
      </c>
      <c r="AJ348" s="5">
        <f t="shared" si="188"/>
        <v>2.14823270957339</v>
      </c>
      <c r="AL348" s="14">
        <v>4679.258769052108</v>
      </c>
      <c r="AM348" s="13">
        <f t="shared" si="189"/>
        <v>440.66968377943977</v>
      </c>
      <c r="AN348" s="29">
        <f t="shared" si="192"/>
        <v>0.09417510454731864</v>
      </c>
      <c r="AO348" s="71"/>
      <c r="AP348" s="93">
        <v>32167382.75</v>
      </c>
      <c r="AQ348" s="93">
        <v>32785265.79</v>
      </c>
      <c r="AR348" s="16">
        <f t="shared" si="193"/>
        <v>617883.0399999991</v>
      </c>
      <c r="AS348" s="73">
        <f t="shared" si="194"/>
        <v>0.01920837156078541</v>
      </c>
    </row>
    <row r="349" spans="1:45" ht="12.75">
      <c r="A349" s="1" t="s">
        <v>696</v>
      </c>
      <c r="B349" s="1" t="s">
        <v>697</v>
      </c>
      <c r="C349" s="2" t="s">
        <v>647</v>
      </c>
      <c r="D349" s="1"/>
      <c r="F349" s="67">
        <v>2341783362</v>
      </c>
      <c r="G349" s="62">
        <v>58.83</v>
      </c>
      <c r="H349" s="10">
        <f t="shared" si="190"/>
        <v>0.5882999999999999</v>
      </c>
      <c r="I349" s="40">
        <v>13336396.28</v>
      </c>
      <c r="J349" s="40">
        <v>698959.91</v>
      </c>
      <c r="K349" s="40">
        <v>0</v>
      </c>
      <c r="L349" s="40">
        <v>852357.51</v>
      </c>
      <c r="M349" s="48">
        <f t="shared" si="176"/>
        <v>14887713.7</v>
      </c>
      <c r="N349" s="40">
        <v>35944741.49</v>
      </c>
      <c r="O349" s="40">
        <v>18615791.66</v>
      </c>
      <c r="P349" s="40">
        <v>0</v>
      </c>
      <c r="Q349" s="4">
        <f aca="true" t="shared" si="199" ref="Q349:Q380">SUM(N349:P349)</f>
        <v>54560533.150000006</v>
      </c>
      <c r="R349" s="40">
        <v>11008698.35</v>
      </c>
      <c r="S349" s="40">
        <v>468356</v>
      </c>
      <c r="T349" s="4">
        <f t="shared" si="195"/>
        <v>11477054.35</v>
      </c>
      <c r="U349" s="4">
        <f t="shared" si="198"/>
        <v>80925301.2</v>
      </c>
      <c r="V349" s="5">
        <f t="shared" si="181"/>
        <v>0.4900988936994591</v>
      </c>
      <c r="W349" s="5">
        <f t="shared" si="182"/>
        <v>2.3298710732747963</v>
      </c>
      <c r="X349" s="5">
        <f t="shared" si="183"/>
        <v>0.6357425687440681</v>
      </c>
      <c r="Y349" s="57"/>
      <c r="Z349" s="12">
        <f t="shared" si="184"/>
        <v>3.4557125357183236</v>
      </c>
      <c r="AA349" s="14">
        <v>171429.91480996067</v>
      </c>
      <c r="AB349" s="18">
        <f t="shared" si="196"/>
        <v>5924.125056059054</v>
      </c>
      <c r="AC349" s="19">
        <v>248.46828737287495</v>
      </c>
      <c r="AD349" s="18">
        <f t="shared" si="191"/>
        <v>5675.656768686179</v>
      </c>
      <c r="AE349" s="21"/>
      <c r="AF349" s="2">
        <f t="shared" si="197"/>
        <v>3980593850.076492</v>
      </c>
      <c r="AG349" s="5">
        <f t="shared" si="185"/>
        <v>0.37400735319213524</v>
      </c>
      <c r="AH349" s="5">
        <f t="shared" si="186"/>
        <v>1.3706631524075625</v>
      </c>
      <c r="AI349" s="5">
        <f t="shared" si="187"/>
        <v>0.27655919605534374</v>
      </c>
      <c r="AJ349" s="5">
        <f t="shared" si="188"/>
        <v>2.0329956847630895</v>
      </c>
      <c r="AL349" s="14">
        <v>5546.524566599532</v>
      </c>
      <c r="AM349" s="13">
        <f t="shared" si="189"/>
        <v>377.6004894595226</v>
      </c>
      <c r="AN349" s="29">
        <f t="shared" si="192"/>
        <v>0.06807875543063216</v>
      </c>
      <c r="AO349" s="71"/>
      <c r="AP349" s="93">
        <v>24873963.96</v>
      </c>
      <c r="AQ349" s="93">
        <v>25509078.880000003</v>
      </c>
      <c r="AR349" s="16">
        <f t="shared" si="193"/>
        <v>635114.9200000018</v>
      </c>
      <c r="AS349" s="73">
        <f t="shared" si="194"/>
        <v>0.025533321549445622</v>
      </c>
    </row>
    <row r="350" spans="1:45" ht="12.75">
      <c r="A350" s="1" t="s">
        <v>698</v>
      </c>
      <c r="B350" s="1" t="s">
        <v>699</v>
      </c>
      <c r="C350" s="2" t="s">
        <v>647</v>
      </c>
      <c r="D350" s="1"/>
      <c r="F350" s="67">
        <v>607982236</v>
      </c>
      <c r="G350" s="62">
        <v>48.79</v>
      </c>
      <c r="H350" s="10">
        <f t="shared" si="190"/>
        <v>0.4879</v>
      </c>
      <c r="I350" s="40">
        <v>3902412.73</v>
      </c>
      <c r="J350" s="40">
        <v>204534</v>
      </c>
      <c r="K350" s="40">
        <v>71514.93</v>
      </c>
      <c r="L350" s="40">
        <v>249534.21</v>
      </c>
      <c r="M350" s="48">
        <f t="shared" si="176"/>
        <v>4427995.87</v>
      </c>
      <c r="N350" s="40">
        <v>9424651</v>
      </c>
      <c r="O350" s="40">
        <v>0</v>
      </c>
      <c r="P350" s="40">
        <v>0</v>
      </c>
      <c r="Q350" s="4">
        <f t="shared" si="199"/>
        <v>9424651</v>
      </c>
      <c r="R350" s="40">
        <v>3963950.9</v>
      </c>
      <c r="S350" s="40">
        <v>30399.11</v>
      </c>
      <c r="T350" s="4">
        <f t="shared" si="195"/>
        <v>3994350.01</v>
      </c>
      <c r="U350" s="4">
        <f t="shared" si="198"/>
        <v>17846996.880000003</v>
      </c>
      <c r="V350" s="5">
        <f t="shared" si="181"/>
        <v>0.656984657360943</v>
      </c>
      <c r="W350" s="5">
        <f t="shared" si="182"/>
        <v>1.5501523633331946</v>
      </c>
      <c r="X350" s="5">
        <f t="shared" si="183"/>
        <v>0.728310073519977</v>
      </c>
      <c r="Y350" s="57"/>
      <c r="Z350" s="12">
        <f t="shared" si="184"/>
        <v>2.935447094214115</v>
      </c>
      <c r="AA350" s="14">
        <v>190384.22965116278</v>
      </c>
      <c r="AB350" s="18">
        <f t="shared" si="196"/>
        <v>5588.6283371369855</v>
      </c>
      <c r="AC350" s="19">
        <v>209.52332440335005</v>
      </c>
      <c r="AD350" s="18">
        <f t="shared" si="191"/>
        <v>5379.105012733636</v>
      </c>
      <c r="AE350" s="21"/>
      <c r="AF350" s="2">
        <f t="shared" si="197"/>
        <v>1246120590.2848945</v>
      </c>
      <c r="AG350" s="5">
        <f t="shared" si="185"/>
        <v>0.35534248487039677</v>
      </c>
      <c r="AH350" s="5">
        <f t="shared" si="186"/>
        <v>0.7563193380702656</v>
      </c>
      <c r="AI350" s="5">
        <f t="shared" si="187"/>
        <v>0.3181033144708524</v>
      </c>
      <c r="AJ350" s="5">
        <f t="shared" si="188"/>
        <v>1.4322046372670667</v>
      </c>
      <c r="AL350" s="14">
        <v>5264.7079173631055</v>
      </c>
      <c r="AM350" s="13">
        <f t="shared" si="189"/>
        <v>323.92041977388</v>
      </c>
      <c r="AN350" s="29">
        <f t="shared" si="192"/>
        <v>0.06152675986175498</v>
      </c>
      <c r="AO350" s="71"/>
      <c r="AP350" s="93">
        <v>6078569.95</v>
      </c>
      <c r="AQ350" s="93">
        <v>6364128.85</v>
      </c>
      <c r="AR350" s="16">
        <f t="shared" si="193"/>
        <v>285558.89999999944</v>
      </c>
      <c r="AS350" s="73">
        <f t="shared" si="194"/>
        <v>0.04697797382425441</v>
      </c>
    </row>
    <row r="351" spans="1:45" ht="12.75">
      <c r="A351" s="1" t="s">
        <v>700</v>
      </c>
      <c r="B351" s="1" t="s">
        <v>701</v>
      </c>
      <c r="C351" s="2" t="s">
        <v>647</v>
      </c>
      <c r="D351" s="1"/>
      <c r="F351" s="67">
        <v>2865467222</v>
      </c>
      <c r="G351" s="62">
        <v>56.75</v>
      </c>
      <c r="H351" s="10">
        <f t="shared" si="190"/>
        <v>0.5675</v>
      </c>
      <c r="I351" s="40">
        <v>16724274.2</v>
      </c>
      <c r="J351" s="40">
        <v>876529.3</v>
      </c>
      <c r="K351" s="40">
        <v>306474.66</v>
      </c>
      <c r="L351" s="40">
        <v>1069039.11</v>
      </c>
      <c r="M351" s="48">
        <f t="shared" si="176"/>
        <v>18976317.27</v>
      </c>
      <c r="N351" s="40">
        <v>47577345</v>
      </c>
      <c r="O351" s="40">
        <v>22043914.87</v>
      </c>
      <c r="P351" s="40">
        <v>0</v>
      </c>
      <c r="Q351" s="4">
        <f t="shared" si="199"/>
        <v>69621259.87</v>
      </c>
      <c r="R351" s="40">
        <v>12004659.23</v>
      </c>
      <c r="S351" s="40">
        <v>573056</v>
      </c>
      <c r="T351" s="4">
        <f t="shared" si="195"/>
        <v>12577715.23</v>
      </c>
      <c r="U351" s="4">
        <f t="shared" si="198"/>
        <v>101175292.37</v>
      </c>
      <c r="V351" s="5">
        <f t="shared" si="181"/>
        <v>0.43894116580475756</v>
      </c>
      <c r="W351" s="5">
        <f t="shared" si="182"/>
        <v>2.429665198592176</v>
      </c>
      <c r="X351" s="5">
        <f t="shared" si="183"/>
        <v>0.6622416450729863</v>
      </c>
      <c r="Y351" s="57"/>
      <c r="Z351" s="12">
        <f t="shared" si="184"/>
        <v>3.5308480094699197</v>
      </c>
      <c r="AA351" s="14">
        <v>210646.7853933502</v>
      </c>
      <c r="AB351" s="18">
        <f t="shared" si="196"/>
        <v>7437.617829073479</v>
      </c>
      <c r="AC351" s="19">
        <v>260.58902638972506</v>
      </c>
      <c r="AD351" s="18">
        <f t="shared" si="191"/>
        <v>7177.028802683753</v>
      </c>
      <c r="AE351" s="21"/>
      <c r="AF351" s="2">
        <f t="shared" si="197"/>
        <v>5049281448.45815</v>
      </c>
      <c r="AG351" s="5">
        <f t="shared" si="185"/>
        <v>0.3758221335789197</v>
      </c>
      <c r="AH351" s="5">
        <f t="shared" si="186"/>
        <v>1.3788350002010599</v>
      </c>
      <c r="AI351" s="5">
        <f t="shared" si="187"/>
        <v>0.23774985317298458</v>
      </c>
      <c r="AJ351" s="5">
        <f t="shared" si="188"/>
        <v>2.0037562453741793</v>
      </c>
      <c r="AL351" s="14">
        <v>6918.940912664431</v>
      </c>
      <c r="AM351" s="13">
        <f t="shared" si="189"/>
        <v>518.6769164090474</v>
      </c>
      <c r="AN351" s="29">
        <f t="shared" si="192"/>
        <v>0.07496478477792187</v>
      </c>
      <c r="AO351" s="71"/>
      <c r="AP351" s="93">
        <v>24600757.23</v>
      </c>
      <c r="AQ351" s="93">
        <v>25684082.03</v>
      </c>
      <c r="AR351" s="16">
        <f t="shared" si="193"/>
        <v>1083324.8000000007</v>
      </c>
      <c r="AS351" s="73">
        <f t="shared" si="194"/>
        <v>0.04403623798534598</v>
      </c>
    </row>
    <row r="352" spans="1:45" ht="12.75">
      <c r="A352" s="1" t="s">
        <v>702</v>
      </c>
      <c r="B352" s="1" t="s">
        <v>703</v>
      </c>
      <c r="C352" s="2" t="s">
        <v>647</v>
      </c>
      <c r="D352" s="1"/>
      <c r="F352" s="67">
        <v>427304729</v>
      </c>
      <c r="G352" s="62">
        <v>64.78</v>
      </c>
      <c r="H352" s="10">
        <f t="shared" si="190"/>
        <v>0.6478</v>
      </c>
      <c r="I352" s="40">
        <v>2200892.75</v>
      </c>
      <c r="J352" s="40">
        <v>0</v>
      </c>
      <c r="K352" s="40">
        <v>0</v>
      </c>
      <c r="L352" s="40">
        <v>140798.69</v>
      </c>
      <c r="M352" s="48">
        <f t="shared" si="176"/>
        <v>2341691.44</v>
      </c>
      <c r="N352" s="40">
        <v>0</v>
      </c>
      <c r="O352" s="40">
        <v>11922487.63</v>
      </c>
      <c r="P352" s="40">
        <v>0</v>
      </c>
      <c r="Q352" s="4">
        <f t="shared" si="199"/>
        <v>11922487.63</v>
      </c>
      <c r="R352" s="40">
        <v>3674806.14</v>
      </c>
      <c r="S352" s="40">
        <v>0</v>
      </c>
      <c r="T352" s="4">
        <f t="shared" si="195"/>
        <v>3674806.14</v>
      </c>
      <c r="U352" s="4">
        <f t="shared" si="198"/>
        <v>17938985.21</v>
      </c>
      <c r="V352" s="5">
        <f t="shared" si="181"/>
        <v>0.8599965997567979</v>
      </c>
      <c r="W352" s="5">
        <f t="shared" si="182"/>
        <v>2.790160468830196</v>
      </c>
      <c r="X352" s="5">
        <f t="shared" si="183"/>
        <v>0.5480143984084014</v>
      </c>
      <c r="Y352" s="57"/>
      <c r="Z352" s="12">
        <f t="shared" si="184"/>
        <v>4.198171466995396</v>
      </c>
      <c r="AA352" s="14">
        <v>142738.57099303135</v>
      </c>
      <c r="AB352" s="18">
        <f t="shared" si="196"/>
        <v>5992.409959826408</v>
      </c>
      <c r="AC352" s="19">
        <v>395.91342258997497</v>
      </c>
      <c r="AD352" s="18">
        <f t="shared" si="191"/>
        <v>5596.496537236433</v>
      </c>
      <c r="AE352" s="21"/>
      <c r="AF352" s="2">
        <f t="shared" si="197"/>
        <v>659624465.8845322</v>
      </c>
      <c r="AG352" s="5">
        <f t="shared" si="185"/>
        <v>0.35500372728896246</v>
      </c>
      <c r="AH352" s="5">
        <f t="shared" si="186"/>
        <v>1.8074659517082017</v>
      </c>
      <c r="AI352" s="5">
        <f t="shared" si="187"/>
        <v>0.5571057973224537</v>
      </c>
      <c r="AJ352" s="5">
        <f t="shared" si="188"/>
        <v>2.7195754763196174</v>
      </c>
      <c r="AL352" s="14">
        <v>5508.963792436139</v>
      </c>
      <c r="AM352" s="13">
        <f t="shared" si="189"/>
        <v>483.4461673902697</v>
      </c>
      <c r="AN352" s="29">
        <f t="shared" si="192"/>
        <v>0.08775627969347811</v>
      </c>
      <c r="AO352" s="71"/>
      <c r="AP352" s="93">
        <v>7704136.91</v>
      </c>
      <c r="AQ352" s="93">
        <v>7753001.42</v>
      </c>
      <c r="AR352" s="16">
        <f t="shared" si="193"/>
        <v>48864.50999999978</v>
      </c>
      <c r="AS352" s="73">
        <f t="shared" si="194"/>
        <v>0.006342632610354244</v>
      </c>
    </row>
    <row r="353" spans="1:45" ht="12.75">
      <c r="A353" s="1" t="s">
        <v>704</v>
      </c>
      <c r="B353" s="1" t="s">
        <v>705</v>
      </c>
      <c r="C353" s="2" t="s">
        <v>647</v>
      </c>
      <c r="D353" s="1"/>
      <c r="F353" s="67">
        <v>816912147</v>
      </c>
      <c r="G353" s="62">
        <v>58.48</v>
      </c>
      <c r="H353" s="10">
        <f t="shared" si="190"/>
        <v>0.5848</v>
      </c>
      <c r="I353" s="40">
        <v>4517116.05</v>
      </c>
      <c r="J353" s="40">
        <v>0</v>
      </c>
      <c r="K353" s="40">
        <v>0</v>
      </c>
      <c r="L353" s="40">
        <v>288723.07</v>
      </c>
      <c r="M353" s="48">
        <f t="shared" si="176"/>
        <v>4805839.12</v>
      </c>
      <c r="N353" s="40">
        <v>0</v>
      </c>
      <c r="O353" s="40">
        <v>24137891.38</v>
      </c>
      <c r="P353" s="40">
        <v>0</v>
      </c>
      <c r="Q353" s="4">
        <f t="shared" si="199"/>
        <v>24137891.38</v>
      </c>
      <c r="R353" s="40">
        <v>5965018</v>
      </c>
      <c r="S353" s="40">
        <v>0</v>
      </c>
      <c r="T353" s="4">
        <f t="shared" si="195"/>
        <v>5965018</v>
      </c>
      <c r="U353" s="4">
        <f t="shared" si="198"/>
        <v>34908748.5</v>
      </c>
      <c r="V353" s="5">
        <f t="shared" si="181"/>
        <v>0.7301908806113028</v>
      </c>
      <c r="W353" s="5">
        <f t="shared" si="182"/>
        <v>2.954771999491397</v>
      </c>
      <c r="X353" s="5">
        <f t="shared" si="183"/>
        <v>0.5882932623353438</v>
      </c>
      <c r="Y353" s="57"/>
      <c r="Z353" s="12">
        <f t="shared" si="184"/>
        <v>4.2732561424380435</v>
      </c>
      <c r="AA353" s="14">
        <v>112435.86533665836</v>
      </c>
      <c r="AB353" s="18">
        <f t="shared" si="196"/>
        <v>4804.672521802121</v>
      </c>
      <c r="AC353" s="19">
        <v>398.57304320145</v>
      </c>
      <c r="AD353" s="18">
        <f t="shared" si="191"/>
        <v>4406.099478600671</v>
      </c>
      <c r="AE353" s="21"/>
      <c r="AF353" s="2">
        <f t="shared" si="197"/>
        <v>1396908596.1012313</v>
      </c>
      <c r="AG353" s="5">
        <f t="shared" si="185"/>
        <v>0.3440338998137091</v>
      </c>
      <c r="AH353" s="5">
        <f t="shared" si="186"/>
        <v>1.7279506653025685</v>
      </c>
      <c r="AI353" s="5">
        <f t="shared" si="187"/>
        <v>0.42701562698148976</v>
      </c>
      <c r="AJ353" s="5">
        <f t="shared" si="188"/>
        <v>2.4990001920977676</v>
      </c>
      <c r="AL353" s="14">
        <v>4440.930512321525</v>
      </c>
      <c r="AM353" s="13">
        <f t="shared" si="189"/>
        <v>363.7420094805957</v>
      </c>
      <c r="AN353" s="29">
        <f t="shared" si="192"/>
        <v>0.08190671042282244</v>
      </c>
      <c r="AO353" s="71"/>
      <c r="AP353" s="93">
        <v>11263585</v>
      </c>
      <c r="AQ353" s="93">
        <v>12294763</v>
      </c>
      <c r="AR353" s="16">
        <f t="shared" si="193"/>
        <v>1031178</v>
      </c>
      <c r="AS353" s="73">
        <f t="shared" si="194"/>
        <v>0.09154971529934741</v>
      </c>
    </row>
    <row r="354" spans="1:45" ht="12.75">
      <c r="A354" s="1" t="s">
        <v>706</v>
      </c>
      <c r="B354" s="1" t="s">
        <v>707</v>
      </c>
      <c r="C354" s="2" t="s">
        <v>647</v>
      </c>
      <c r="D354" s="1"/>
      <c r="F354" s="67">
        <v>4822943763</v>
      </c>
      <c r="G354" s="62">
        <v>59.33</v>
      </c>
      <c r="H354" s="10">
        <f t="shared" si="190"/>
        <v>0.5932999999999999</v>
      </c>
      <c r="I354" s="40">
        <v>26150424</v>
      </c>
      <c r="J354" s="40">
        <v>0</v>
      </c>
      <c r="K354" s="40">
        <v>0</v>
      </c>
      <c r="L354" s="40">
        <v>1671424.37</v>
      </c>
      <c r="M354" s="48">
        <f t="shared" si="176"/>
        <v>27821848.37</v>
      </c>
      <c r="N354" s="40">
        <v>96289596</v>
      </c>
      <c r="O354" s="40">
        <v>0</v>
      </c>
      <c r="P354" s="40">
        <v>0</v>
      </c>
      <c r="Q354" s="4">
        <f t="shared" si="199"/>
        <v>96289596</v>
      </c>
      <c r="R354" s="40">
        <v>29466088.2</v>
      </c>
      <c r="S354" s="40">
        <v>964588</v>
      </c>
      <c r="T354" s="4">
        <f t="shared" si="195"/>
        <v>30430676.2</v>
      </c>
      <c r="U354" s="4">
        <f t="shared" si="198"/>
        <v>154542120.57</v>
      </c>
      <c r="V354" s="5">
        <f t="shared" si="181"/>
        <v>0.6309564800123505</v>
      </c>
      <c r="W354" s="5">
        <f t="shared" si="182"/>
        <v>1.9964901257754932</v>
      </c>
      <c r="X354" s="5">
        <f t="shared" si="183"/>
        <v>0.5768644574178918</v>
      </c>
      <c r="Y354" s="57"/>
      <c r="Z354" s="12">
        <f t="shared" si="184"/>
        <v>3.204311063205735</v>
      </c>
      <c r="AA354" s="14">
        <v>185763.5132718894</v>
      </c>
      <c r="AB354" s="18">
        <f t="shared" si="196"/>
        <v>5952.440807170805</v>
      </c>
      <c r="AC354" s="19">
        <v>275.38172346870005</v>
      </c>
      <c r="AD354" s="18">
        <f t="shared" si="191"/>
        <v>5677.0590837021045</v>
      </c>
      <c r="AE354" s="21"/>
      <c r="AF354" s="2">
        <f t="shared" si="197"/>
        <v>8129013590.089332</v>
      </c>
      <c r="AG354" s="5">
        <f t="shared" si="185"/>
        <v>0.3422536825860351</v>
      </c>
      <c r="AH354" s="5">
        <f t="shared" si="186"/>
        <v>1.1845175916225998</v>
      </c>
      <c r="AI354" s="5">
        <f t="shared" si="187"/>
        <v>0.3624804888495234</v>
      </c>
      <c r="AJ354" s="5">
        <f t="shared" si="188"/>
        <v>1.9011177537999624</v>
      </c>
      <c r="AL354" s="14">
        <v>5640.965374122956</v>
      </c>
      <c r="AM354" s="13">
        <f t="shared" si="189"/>
        <v>311.47543304784904</v>
      </c>
      <c r="AN354" s="29">
        <f t="shared" si="192"/>
        <v>0.055216689412187096</v>
      </c>
      <c r="AO354" s="71"/>
      <c r="AP354" s="93">
        <v>49829927.870000005</v>
      </c>
      <c r="AQ354" s="93">
        <v>51489422.2</v>
      </c>
      <c r="AR354" s="16">
        <f t="shared" si="193"/>
        <v>1659494.3299999982</v>
      </c>
      <c r="AS354" s="73">
        <f t="shared" si="194"/>
        <v>0.03330316540552516</v>
      </c>
    </row>
    <row r="355" spans="1:45" ht="12.75">
      <c r="A355" s="1" t="s">
        <v>708</v>
      </c>
      <c r="B355" s="1" t="s">
        <v>709</v>
      </c>
      <c r="C355" s="2" t="s">
        <v>647</v>
      </c>
      <c r="D355" s="1"/>
      <c r="F355" s="67">
        <v>1232062847</v>
      </c>
      <c r="G355" s="62">
        <v>91.31</v>
      </c>
      <c r="H355" s="10">
        <f t="shared" si="190"/>
        <v>0.9131</v>
      </c>
      <c r="I355" s="40">
        <v>4570419.63</v>
      </c>
      <c r="J355" s="40">
        <v>239535.19</v>
      </c>
      <c r="K355" s="40">
        <v>83758.74</v>
      </c>
      <c r="L355" s="40">
        <v>292165.02</v>
      </c>
      <c r="M355" s="48">
        <f t="shared" si="176"/>
        <v>5185878.58</v>
      </c>
      <c r="N355" s="40">
        <v>18508364</v>
      </c>
      <c r="O355" s="40">
        <v>0</v>
      </c>
      <c r="P355" s="40">
        <v>0</v>
      </c>
      <c r="Q355" s="4">
        <f t="shared" si="199"/>
        <v>18508364</v>
      </c>
      <c r="R355" s="40">
        <v>425297.28</v>
      </c>
      <c r="S355" s="40">
        <v>616031.42</v>
      </c>
      <c r="T355" s="4">
        <f t="shared" si="195"/>
        <v>1041328.7000000001</v>
      </c>
      <c r="U355" s="4">
        <f t="shared" si="198"/>
        <v>24735571.279999997</v>
      </c>
      <c r="V355" s="5">
        <f t="shared" si="181"/>
        <v>0.0845191219372919</v>
      </c>
      <c r="W355" s="5">
        <f t="shared" si="182"/>
        <v>1.5022256409295003</v>
      </c>
      <c r="X355" s="5">
        <f t="shared" si="183"/>
        <v>0.42091023137555905</v>
      </c>
      <c r="Y355" s="57"/>
      <c r="Z355" s="12">
        <f t="shared" si="184"/>
        <v>2.007654994242351</v>
      </c>
      <c r="AA355" s="14">
        <v>348492.5972006221</v>
      </c>
      <c r="AB355" s="18">
        <f t="shared" si="196"/>
        <v>6996.52903226317</v>
      </c>
      <c r="AC355" s="19">
        <v>284.06726997637503</v>
      </c>
      <c r="AD355" s="18">
        <f t="shared" si="191"/>
        <v>6712.4617622867945</v>
      </c>
      <c r="AE355" s="21"/>
      <c r="AF355" s="2">
        <f t="shared" si="197"/>
        <v>1349318636.5129778</v>
      </c>
      <c r="AG355" s="5">
        <f t="shared" si="185"/>
        <v>0.38433313226902294</v>
      </c>
      <c r="AH355" s="5">
        <f t="shared" si="186"/>
        <v>1.3716822327327267</v>
      </c>
      <c r="AI355" s="5">
        <f t="shared" si="187"/>
        <v>0.0315194105003314</v>
      </c>
      <c r="AJ355" s="5">
        <f t="shared" si="188"/>
        <v>1.8331897752426909</v>
      </c>
      <c r="AL355" s="14">
        <v>6209.395493924023</v>
      </c>
      <c r="AM355" s="13">
        <f t="shared" si="189"/>
        <v>787.133538339147</v>
      </c>
      <c r="AN355" s="29">
        <f t="shared" si="192"/>
        <v>0.12676492246457288</v>
      </c>
      <c r="AO355" s="71"/>
      <c r="AP355" s="93">
        <v>5933831.109999999</v>
      </c>
      <c r="AQ355" s="93">
        <v>6457510.86</v>
      </c>
      <c r="AR355" s="16">
        <f t="shared" si="193"/>
        <v>523679.75000000093</v>
      </c>
      <c r="AS355" s="73">
        <f t="shared" si="194"/>
        <v>0.08825322802286514</v>
      </c>
    </row>
    <row r="356" spans="1:45" ht="12.75">
      <c r="A356" s="1" t="s">
        <v>710</v>
      </c>
      <c r="B356" s="1" t="s">
        <v>711</v>
      </c>
      <c r="C356" s="2" t="s">
        <v>647</v>
      </c>
      <c r="D356" s="1"/>
      <c r="F356" s="67">
        <v>366728630</v>
      </c>
      <c r="G356" s="62">
        <v>46.74</v>
      </c>
      <c r="H356" s="10">
        <f t="shared" si="190"/>
        <v>0.46740000000000004</v>
      </c>
      <c r="I356" s="40">
        <v>2437130.68</v>
      </c>
      <c r="J356" s="40">
        <v>127730.06</v>
      </c>
      <c r="K356" s="40">
        <v>0</v>
      </c>
      <c r="L356" s="40">
        <v>155772.53</v>
      </c>
      <c r="M356" s="48">
        <f t="shared" si="176"/>
        <v>2720633.27</v>
      </c>
      <c r="N356" s="40">
        <v>3379804</v>
      </c>
      <c r="O356" s="40">
        <v>2277771.7</v>
      </c>
      <c r="P356" s="40">
        <v>0</v>
      </c>
      <c r="Q356" s="4">
        <f t="shared" si="199"/>
        <v>5657575.7</v>
      </c>
      <c r="R356" s="40">
        <v>2869199</v>
      </c>
      <c r="S356" s="40">
        <v>0</v>
      </c>
      <c r="T356" s="4">
        <f t="shared" si="195"/>
        <v>2869199</v>
      </c>
      <c r="U356" s="4">
        <f t="shared" si="198"/>
        <v>11247407.97</v>
      </c>
      <c r="V356" s="5">
        <f t="shared" si="181"/>
        <v>0.7823766036483162</v>
      </c>
      <c r="W356" s="5">
        <f t="shared" si="182"/>
        <v>1.5427144861856028</v>
      </c>
      <c r="X356" s="5">
        <f t="shared" si="183"/>
        <v>0.741865523288978</v>
      </c>
      <c r="Y356" s="57"/>
      <c r="Z356" s="12">
        <f t="shared" si="184"/>
        <v>3.066956613122897</v>
      </c>
      <c r="AA356" s="14">
        <v>177294.17426545086</v>
      </c>
      <c r="AB356" s="18">
        <f t="shared" si="196"/>
        <v>5437.535402315879</v>
      </c>
      <c r="AC356" s="19">
        <v>178.69799770515004</v>
      </c>
      <c r="AD356" s="18">
        <f t="shared" si="191"/>
        <v>5258.837404610729</v>
      </c>
      <c r="AE356" s="21"/>
      <c r="AF356" s="2">
        <f t="shared" si="197"/>
        <v>784614099.2725716</v>
      </c>
      <c r="AG356" s="5">
        <f t="shared" si="185"/>
        <v>0.34674794558526834</v>
      </c>
      <c r="AH356" s="5">
        <f t="shared" si="186"/>
        <v>0.7210647508431508</v>
      </c>
      <c r="AI356" s="5">
        <f t="shared" si="187"/>
        <v>0.36568282454522305</v>
      </c>
      <c r="AJ356" s="5">
        <f t="shared" si="188"/>
        <v>1.4334955209736422</v>
      </c>
      <c r="AL356" s="14">
        <v>5160.754987887925</v>
      </c>
      <c r="AM356" s="13">
        <f t="shared" si="189"/>
        <v>276.7804144279535</v>
      </c>
      <c r="AN356" s="29">
        <f t="shared" si="192"/>
        <v>0.05363176804121596</v>
      </c>
      <c r="AO356" s="71"/>
      <c r="AP356" s="93">
        <v>4738137</v>
      </c>
      <c r="AQ356" s="93">
        <v>4844614</v>
      </c>
      <c r="AR356" s="16">
        <f t="shared" si="193"/>
        <v>106477</v>
      </c>
      <c r="AS356" s="73">
        <f t="shared" si="194"/>
        <v>0.022472334590578534</v>
      </c>
    </row>
    <row r="357" spans="1:45" ht="12.75">
      <c r="A357" s="1" t="s">
        <v>712</v>
      </c>
      <c r="B357" s="1" t="s">
        <v>713</v>
      </c>
      <c r="C357" s="2" t="s">
        <v>647</v>
      </c>
      <c r="D357" s="1"/>
      <c r="F357" s="67">
        <v>1379011719</v>
      </c>
      <c r="G357" s="62">
        <v>56.05</v>
      </c>
      <c r="H357" s="10">
        <f t="shared" si="190"/>
        <v>0.5605</v>
      </c>
      <c r="I357" s="40">
        <v>7609691.43</v>
      </c>
      <c r="J357" s="40">
        <v>0</v>
      </c>
      <c r="K357" s="40">
        <v>139454.78</v>
      </c>
      <c r="L357" s="40">
        <v>486440.19</v>
      </c>
      <c r="M357" s="48">
        <f t="shared" si="176"/>
        <v>8235586.4</v>
      </c>
      <c r="N357" s="40">
        <v>26403071</v>
      </c>
      <c r="O357" s="40">
        <v>0</v>
      </c>
      <c r="P357" s="40">
        <v>0</v>
      </c>
      <c r="Q357" s="4">
        <f t="shared" si="199"/>
        <v>26403071</v>
      </c>
      <c r="R357" s="40">
        <v>13411172.63</v>
      </c>
      <c r="S357" s="40">
        <v>0</v>
      </c>
      <c r="T357" s="4">
        <f t="shared" si="195"/>
        <v>13411172.63</v>
      </c>
      <c r="U357" s="4">
        <f t="shared" si="198"/>
        <v>48049830.03</v>
      </c>
      <c r="V357" s="5">
        <f t="shared" si="181"/>
        <v>0.9725205700010444</v>
      </c>
      <c r="W357" s="5">
        <f t="shared" si="182"/>
        <v>1.9146371735801038</v>
      </c>
      <c r="X357" s="5">
        <f t="shared" si="183"/>
        <v>0.5972093120406615</v>
      </c>
      <c r="Y357" s="57"/>
      <c r="Z357" s="12">
        <f t="shared" si="184"/>
        <v>3.484367055621809</v>
      </c>
      <c r="AA357" s="14">
        <v>112498.97797913813</v>
      </c>
      <c r="AB357" s="18">
        <f t="shared" si="196"/>
        <v>3919.877326616323</v>
      </c>
      <c r="AC357" s="19">
        <v>311.8274151853501</v>
      </c>
      <c r="AD357" s="18">
        <f t="shared" si="191"/>
        <v>3608.0499114309728</v>
      </c>
      <c r="AE357" s="21"/>
      <c r="AF357" s="2">
        <f t="shared" si="197"/>
        <v>2460324208.7421947</v>
      </c>
      <c r="AG357" s="5">
        <f t="shared" si="185"/>
        <v>0.33473581939879077</v>
      </c>
      <c r="AH357" s="5">
        <f t="shared" si="186"/>
        <v>1.073154135791648</v>
      </c>
      <c r="AI357" s="5">
        <f t="shared" si="187"/>
        <v>0.5450977794855854</v>
      </c>
      <c r="AJ357" s="5">
        <f t="shared" si="188"/>
        <v>1.952987734676024</v>
      </c>
      <c r="AL357" s="14">
        <v>3691.86559253147</v>
      </c>
      <c r="AM357" s="13">
        <f t="shared" si="189"/>
        <v>228.01173408485283</v>
      </c>
      <c r="AN357" s="29">
        <f t="shared" si="192"/>
        <v>0.06176057290550163</v>
      </c>
      <c r="AO357" s="71"/>
      <c r="AP357" s="93">
        <v>25986122.2</v>
      </c>
      <c r="AQ357" s="93">
        <v>27413116.950000003</v>
      </c>
      <c r="AR357" s="16">
        <f t="shared" si="193"/>
        <v>1426994.7500000037</v>
      </c>
      <c r="AS357" s="73">
        <f t="shared" si="194"/>
        <v>0.054913724295501225</v>
      </c>
    </row>
    <row r="358" spans="1:45" ht="12.75">
      <c r="A358" s="1" t="s">
        <v>714</v>
      </c>
      <c r="B358" s="1" t="s">
        <v>715</v>
      </c>
      <c r="C358" s="2" t="s">
        <v>647</v>
      </c>
      <c r="D358" s="1"/>
      <c r="F358" s="67">
        <v>216476197</v>
      </c>
      <c r="G358" s="62">
        <v>60.02</v>
      </c>
      <c r="H358" s="10">
        <f t="shared" si="190"/>
        <v>0.6002000000000001</v>
      </c>
      <c r="I358" s="40">
        <v>1115573.1</v>
      </c>
      <c r="J358" s="40">
        <v>58470.58</v>
      </c>
      <c r="K358" s="40">
        <v>20444.72</v>
      </c>
      <c r="L358" s="40">
        <v>71345.17</v>
      </c>
      <c r="M358" s="48">
        <f>SUM(I358:L358)</f>
        <v>1265833.57</v>
      </c>
      <c r="N358" s="40">
        <v>4224591</v>
      </c>
      <c r="O358" s="40">
        <v>0</v>
      </c>
      <c r="P358" s="40">
        <v>0</v>
      </c>
      <c r="Q358" s="4">
        <f t="shared" si="199"/>
        <v>4224591</v>
      </c>
      <c r="R358" s="40">
        <v>2775970</v>
      </c>
      <c r="S358" s="40">
        <v>0</v>
      </c>
      <c r="T358" s="4">
        <f t="shared" si="195"/>
        <v>2775970</v>
      </c>
      <c r="U358" s="4">
        <f t="shared" si="198"/>
        <v>8266394.57</v>
      </c>
      <c r="V358" s="5">
        <f t="shared" si="181"/>
        <v>1.28234422004374</v>
      </c>
      <c r="W358" s="5">
        <f t="shared" si="182"/>
        <v>1.9515267999649866</v>
      </c>
      <c r="X358" s="5">
        <f t="shared" si="183"/>
        <v>0.5847449223251091</v>
      </c>
      <c r="Y358" s="57"/>
      <c r="Z358" s="12">
        <f t="shared" si="184"/>
        <v>3.8186159423338353</v>
      </c>
      <c r="AA358" s="14">
        <v>105299.86413043478</v>
      </c>
      <c r="AB358" s="18">
        <f t="shared" si="196"/>
        <v>4020.9973989406503</v>
      </c>
      <c r="AC358" s="19">
        <v>237.37371300135</v>
      </c>
      <c r="AD358" s="18">
        <f t="shared" si="191"/>
        <v>3783.6236859393002</v>
      </c>
      <c r="AE358" s="21"/>
      <c r="AF358" s="2">
        <f t="shared" si="197"/>
        <v>360673437.18760407</v>
      </c>
      <c r="AG358" s="5">
        <f t="shared" si="185"/>
        <v>0.3509639023795305</v>
      </c>
      <c r="AH358" s="5">
        <f t="shared" si="186"/>
        <v>1.1713063853389851</v>
      </c>
      <c r="AI358" s="5">
        <f t="shared" si="187"/>
        <v>0.7696630008702529</v>
      </c>
      <c r="AJ358" s="5">
        <f t="shared" si="188"/>
        <v>2.2919332885887687</v>
      </c>
      <c r="AL358" s="14">
        <v>3652.736367501336</v>
      </c>
      <c r="AM358" s="13">
        <f t="shared" si="189"/>
        <v>368.26103143931414</v>
      </c>
      <c r="AN358" s="29">
        <f t="shared" si="192"/>
        <v>0.10081785116379041</v>
      </c>
      <c r="AO358" s="71"/>
      <c r="AP358" s="93">
        <v>4446030.14</v>
      </c>
      <c r="AQ358" s="93">
        <v>4710744.03</v>
      </c>
      <c r="AR358" s="16">
        <f t="shared" si="193"/>
        <v>264713.8900000006</v>
      </c>
      <c r="AS358" s="73">
        <f t="shared" si="194"/>
        <v>0.059539382699731455</v>
      </c>
    </row>
    <row r="359" spans="1:45" ht="12.75">
      <c r="A359" s="1" t="s">
        <v>716</v>
      </c>
      <c r="B359" s="1" t="s">
        <v>717</v>
      </c>
      <c r="C359" s="2" t="s">
        <v>647</v>
      </c>
      <c r="D359" s="1"/>
      <c r="F359" s="67">
        <v>1140791925</v>
      </c>
      <c r="G359" s="62">
        <v>64.61</v>
      </c>
      <c r="H359" s="10">
        <f t="shared" si="190"/>
        <v>0.6461</v>
      </c>
      <c r="I359" s="40">
        <v>5753742.4399999995</v>
      </c>
      <c r="J359" s="40">
        <v>301566.97</v>
      </c>
      <c r="K359" s="40">
        <v>0</v>
      </c>
      <c r="L359" s="40">
        <v>367871.13</v>
      </c>
      <c r="M359" s="48">
        <f t="shared" si="176"/>
        <v>6423180.539999999</v>
      </c>
      <c r="N359" s="40">
        <v>15951567.41</v>
      </c>
      <c r="O359" s="40">
        <v>7217860.56</v>
      </c>
      <c r="P359" s="40">
        <v>0</v>
      </c>
      <c r="Q359" s="4">
        <f t="shared" si="199"/>
        <v>23169427.97</v>
      </c>
      <c r="R359" s="40">
        <v>6861252.92</v>
      </c>
      <c r="S359" s="40">
        <v>171118.5</v>
      </c>
      <c r="T359" s="4">
        <f t="shared" si="195"/>
        <v>7032371.42</v>
      </c>
      <c r="U359" s="4">
        <f t="shared" si="198"/>
        <v>36624979.93</v>
      </c>
      <c r="V359" s="5">
        <f t="shared" si="181"/>
        <v>0.6164464584547266</v>
      </c>
      <c r="W359" s="5">
        <f t="shared" si="182"/>
        <v>2.030995088784486</v>
      </c>
      <c r="X359" s="5">
        <f t="shared" si="183"/>
        <v>0.5630457578843748</v>
      </c>
      <c r="Y359" s="57"/>
      <c r="Z359" s="12">
        <f t="shared" si="184"/>
        <v>3.2104873051235874</v>
      </c>
      <c r="AA359" s="14">
        <v>143473.3938271605</v>
      </c>
      <c r="AB359" s="18">
        <f t="shared" si="196"/>
        <v>4606.195095050956</v>
      </c>
      <c r="AC359" s="19">
        <v>322.25721096600006</v>
      </c>
      <c r="AD359" s="18">
        <f t="shared" si="191"/>
        <v>4283.937884084956</v>
      </c>
      <c r="AE359" s="21"/>
      <c r="AF359" s="2">
        <f t="shared" si="197"/>
        <v>1765658450.7042253</v>
      </c>
      <c r="AG359" s="5">
        <f t="shared" si="185"/>
        <v>0.3637838641690946</v>
      </c>
      <c r="AH359" s="5">
        <f t="shared" si="186"/>
        <v>1.3122259268636565</v>
      </c>
      <c r="AI359" s="5">
        <f t="shared" si="187"/>
        <v>0.3885945731612713</v>
      </c>
      <c r="AJ359" s="5">
        <f t="shared" si="188"/>
        <v>2.07429584784035</v>
      </c>
      <c r="AL359" s="14">
        <v>4377.658643587773</v>
      </c>
      <c r="AM359" s="13">
        <f t="shared" si="189"/>
        <v>228.53645146318286</v>
      </c>
      <c r="AN359" s="29">
        <f t="shared" si="192"/>
        <v>0.05220517862851967</v>
      </c>
      <c r="AO359" s="71"/>
      <c r="AP359" s="93">
        <v>15827411.21</v>
      </c>
      <c r="AQ359" s="93">
        <v>16456369.25</v>
      </c>
      <c r="AR359" s="16">
        <f t="shared" si="193"/>
        <v>628958.0399999991</v>
      </c>
      <c r="AS359" s="73">
        <f t="shared" si="194"/>
        <v>0.03973852904021435</v>
      </c>
    </row>
    <row r="360" spans="1:45" ht="12.75">
      <c r="A360" s="1" t="s">
        <v>718</v>
      </c>
      <c r="B360" s="1" t="s">
        <v>719</v>
      </c>
      <c r="C360" s="2" t="s">
        <v>647</v>
      </c>
      <c r="D360" s="1"/>
      <c r="F360" s="67">
        <v>1847775351</v>
      </c>
      <c r="G360" s="62">
        <v>58.09</v>
      </c>
      <c r="H360" s="10">
        <f t="shared" si="190"/>
        <v>0.5809000000000001</v>
      </c>
      <c r="I360" s="40">
        <v>10435016.6</v>
      </c>
      <c r="J360" s="40">
        <v>546899.3</v>
      </c>
      <c r="K360" s="40">
        <v>0</v>
      </c>
      <c r="L360" s="40">
        <v>666977.15</v>
      </c>
      <c r="M360" s="48">
        <f t="shared" si="176"/>
        <v>11648893.05</v>
      </c>
      <c r="N360" s="40">
        <v>0</v>
      </c>
      <c r="O360" s="40">
        <v>40617819.01</v>
      </c>
      <c r="P360" s="40">
        <v>0</v>
      </c>
      <c r="Q360" s="4">
        <f t="shared" si="199"/>
        <v>40617819.01</v>
      </c>
      <c r="R360" s="40">
        <v>10514791.41</v>
      </c>
      <c r="S360" s="40">
        <v>0</v>
      </c>
      <c r="T360" s="4">
        <f t="shared" si="195"/>
        <v>10514791.41</v>
      </c>
      <c r="U360" s="4">
        <f t="shared" si="198"/>
        <v>62781503.47</v>
      </c>
      <c r="V360" s="5">
        <f t="shared" si="181"/>
        <v>0.5690513949279324</v>
      </c>
      <c r="W360" s="5">
        <f t="shared" si="182"/>
        <v>2.1982011497240714</v>
      </c>
      <c r="X360" s="5">
        <f t="shared" si="183"/>
        <v>0.6304279924340218</v>
      </c>
      <c r="Y360" s="57"/>
      <c r="Z360" s="12">
        <f t="shared" si="184"/>
        <v>3.3976805370860257</v>
      </c>
      <c r="AA360" s="14">
        <v>184116.6493100755</v>
      </c>
      <c r="AB360" s="18">
        <f t="shared" si="196"/>
        <v>6255.695559143368</v>
      </c>
      <c r="AC360" s="19">
        <v>268.78572485280006</v>
      </c>
      <c r="AD360" s="18">
        <f t="shared" si="191"/>
        <v>5986.909834290568</v>
      </c>
      <c r="AE360" s="21"/>
      <c r="AF360" s="2">
        <f t="shared" si="197"/>
        <v>3180883716.6465826</v>
      </c>
      <c r="AG360" s="5">
        <f t="shared" si="185"/>
        <v>0.3662156208049233</v>
      </c>
      <c r="AH360" s="5">
        <f t="shared" si="186"/>
        <v>1.2769350478747132</v>
      </c>
      <c r="AI360" s="5">
        <f t="shared" si="187"/>
        <v>0.33056195531363597</v>
      </c>
      <c r="AJ360" s="5">
        <f t="shared" si="188"/>
        <v>1.9737126239932727</v>
      </c>
      <c r="AL360" s="14">
        <v>5864.068377305562</v>
      </c>
      <c r="AM360" s="13">
        <f t="shared" si="189"/>
        <v>391.62718183780635</v>
      </c>
      <c r="AN360" s="29">
        <f t="shared" si="192"/>
        <v>0.06678421134266382</v>
      </c>
      <c r="AO360" s="71"/>
      <c r="AP360" s="93">
        <v>21031796.3</v>
      </c>
      <c r="AQ360" s="93">
        <v>22611825.03</v>
      </c>
      <c r="AR360" s="16">
        <f t="shared" si="193"/>
        <v>1580028.7300000004</v>
      </c>
      <c r="AS360" s="73">
        <f t="shared" si="194"/>
        <v>0.07512571477311239</v>
      </c>
    </row>
    <row r="361" spans="1:45" ht="12.75">
      <c r="A361" s="1" t="s">
        <v>720</v>
      </c>
      <c r="B361" s="1" t="s">
        <v>721</v>
      </c>
      <c r="C361" s="2" t="s">
        <v>647</v>
      </c>
      <c r="D361" s="1"/>
      <c r="F361" s="67">
        <v>490338528</v>
      </c>
      <c r="G361" s="62">
        <v>57.25</v>
      </c>
      <c r="H361" s="10">
        <f t="shared" si="190"/>
        <v>0.5725</v>
      </c>
      <c r="I361" s="40">
        <v>2688680.21</v>
      </c>
      <c r="J361" s="40">
        <v>140913.97</v>
      </c>
      <c r="K361" s="40">
        <v>49271.2</v>
      </c>
      <c r="L361" s="40">
        <v>171849.26</v>
      </c>
      <c r="M361" s="48">
        <f t="shared" si="176"/>
        <v>3050714.6400000006</v>
      </c>
      <c r="N361" s="40">
        <v>5744566</v>
      </c>
      <c r="O361" s="40">
        <v>2748143.54</v>
      </c>
      <c r="P361" s="40">
        <v>0</v>
      </c>
      <c r="Q361" s="4">
        <f t="shared" si="199"/>
        <v>8492709.54</v>
      </c>
      <c r="R361" s="40">
        <v>3089000</v>
      </c>
      <c r="S361" s="40">
        <v>98067.7</v>
      </c>
      <c r="T361" s="4">
        <f t="shared" si="195"/>
        <v>3187067.7</v>
      </c>
      <c r="U361" s="4">
        <f t="shared" si="198"/>
        <v>14730491.879999999</v>
      </c>
      <c r="V361" s="5">
        <f t="shared" si="181"/>
        <v>0.6499729305383076</v>
      </c>
      <c r="W361" s="5">
        <f t="shared" si="182"/>
        <v>1.732009429208059</v>
      </c>
      <c r="X361" s="5">
        <f t="shared" si="183"/>
        <v>0.6221649872065531</v>
      </c>
      <c r="Y361" s="57"/>
      <c r="Z361" s="12">
        <f t="shared" si="184"/>
        <v>3.0041473469529194</v>
      </c>
      <c r="AA361" s="14">
        <v>209638.8775510204</v>
      </c>
      <c r="AB361" s="18">
        <f t="shared" si="196"/>
        <v>6297.860778130859</v>
      </c>
      <c r="AC361" s="19">
        <v>259.4219373081</v>
      </c>
      <c r="AD361" s="18">
        <f t="shared" si="191"/>
        <v>6038.43884082276</v>
      </c>
      <c r="AE361" s="21"/>
      <c r="AF361" s="2">
        <f t="shared" si="197"/>
        <v>856486511.790393</v>
      </c>
      <c r="AG361" s="5">
        <f t="shared" si="185"/>
        <v>0.3561894551757516</v>
      </c>
      <c r="AH361" s="5">
        <f t="shared" si="186"/>
        <v>0.9915753982216139</v>
      </c>
      <c r="AI361" s="5">
        <f t="shared" si="187"/>
        <v>0.36065950338701513</v>
      </c>
      <c r="AJ361" s="5">
        <f t="shared" si="188"/>
        <v>1.7198743561305467</v>
      </c>
      <c r="AL361" s="14">
        <v>5933.427971016484</v>
      </c>
      <c r="AM361" s="13">
        <f t="shared" si="189"/>
        <v>364.43280711437546</v>
      </c>
      <c r="AN361" s="29">
        <f t="shared" si="192"/>
        <v>0.061420279962030574</v>
      </c>
      <c r="AO361" s="71"/>
      <c r="AP361" s="93">
        <v>5946967.29</v>
      </c>
      <c r="AQ361" s="93">
        <v>5368406.95</v>
      </c>
      <c r="AR361" s="16">
        <f t="shared" si="193"/>
        <v>-578560.3399999999</v>
      </c>
      <c r="AS361" s="73">
        <f t="shared" si="194"/>
        <v>-0.0972866188406427</v>
      </c>
    </row>
    <row r="362" spans="1:45" ht="12.75">
      <c r="A362" s="1" t="s">
        <v>722</v>
      </c>
      <c r="B362" s="1" t="s">
        <v>723</v>
      </c>
      <c r="C362" s="2" t="s">
        <v>647</v>
      </c>
      <c r="D362" s="1"/>
      <c r="F362" s="67">
        <v>1053461423</v>
      </c>
      <c r="G362" s="62">
        <v>63.61</v>
      </c>
      <c r="H362" s="10">
        <f t="shared" si="190"/>
        <v>0.6361</v>
      </c>
      <c r="I362" s="40">
        <v>5569317.04</v>
      </c>
      <c r="J362" s="40">
        <v>291887.55</v>
      </c>
      <c r="K362" s="40">
        <v>0</v>
      </c>
      <c r="L362" s="40">
        <v>355943.5</v>
      </c>
      <c r="M362" s="48">
        <f t="shared" si="176"/>
        <v>6217148.09</v>
      </c>
      <c r="N362" s="40">
        <v>25492825.5</v>
      </c>
      <c r="O362" s="40">
        <v>0</v>
      </c>
      <c r="P362" s="40">
        <v>0</v>
      </c>
      <c r="Q362" s="4">
        <f t="shared" si="199"/>
        <v>25492825.5</v>
      </c>
      <c r="R362" s="40">
        <v>7129163.53</v>
      </c>
      <c r="S362" s="40">
        <v>0</v>
      </c>
      <c r="T362" s="4">
        <f t="shared" si="195"/>
        <v>7129163.53</v>
      </c>
      <c r="U362" s="4">
        <f t="shared" si="198"/>
        <v>38839137.12</v>
      </c>
      <c r="V362" s="5">
        <f t="shared" si="181"/>
        <v>0.6767370284616487</v>
      </c>
      <c r="W362" s="5">
        <f t="shared" si="182"/>
        <v>2.4199106814374542</v>
      </c>
      <c r="X362" s="5">
        <f t="shared" si="183"/>
        <v>0.5901638118171509</v>
      </c>
      <c r="Y362" s="57"/>
      <c r="Z362" s="12">
        <f t="shared" si="184"/>
        <v>3.686811521716253</v>
      </c>
      <c r="AA362" s="14">
        <v>133654.5806451613</v>
      </c>
      <c r="AB362" s="18">
        <f t="shared" si="196"/>
        <v>4927.592478527348</v>
      </c>
      <c r="AC362" s="19">
        <v>318.7837873597501</v>
      </c>
      <c r="AD362" s="18">
        <f t="shared" si="191"/>
        <v>4608.808691167598</v>
      </c>
      <c r="AE362" s="21"/>
      <c r="AF362" s="2">
        <f t="shared" si="197"/>
        <v>1656125488.1307971</v>
      </c>
      <c r="AG362" s="5">
        <f t="shared" si="185"/>
        <v>0.37540320069688965</v>
      </c>
      <c r="AH362" s="5">
        <f t="shared" si="186"/>
        <v>1.5393051844623644</v>
      </c>
      <c r="AI362" s="5">
        <f t="shared" si="187"/>
        <v>0.4304724238044548</v>
      </c>
      <c r="AJ362" s="5">
        <f t="shared" si="188"/>
        <v>2.3451808089637085</v>
      </c>
      <c r="AL362" s="14">
        <v>4581.734096784796</v>
      </c>
      <c r="AM362" s="13">
        <f t="shared" si="189"/>
        <v>345.8583817425524</v>
      </c>
      <c r="AN362" s="29">
        <f t="shared" si="192"/>
        <v>0.0754863495865586</v>
      </c>
      <c r="AO362" s="71"/>
      <c r="AP362" s="93">
        <v>12842191.81</v>
      </c>
      <c r="AQ362" s="93">
        <v>13617319.760000002</v>
      </c>
      <c r="AR362" s="16">
        <f t="shared" si="193"/>
        <v>775127.9500000011</v>
      </c>
      <c r="AS362" s="73">
        <f t="shared" si="194"/>
        <v>0.06035791720510061</v>
      </c>
    </row>
    <row r="363" spans="1:45" ht="12.75">
      <c r="A363" s="1" t="s">
        <v>724</v>
      </c>
      <c r="B363" s="1" t="s">
        <v>725</v>
      </c>
      <c r="C363" s="2" t="s">
        <v>647</v>
      </c>
      <c r="D363" s="1"/>
      <c r="F363" s="67">
        <v>956668706</v>
      </c>
      <c r="G363" s="62">
        <v>73.08</v>
      </c>
      <c r="H363" s="10">
        <f t="shared" si="190"/>
        <v>0.7308</v>
      </c>
      <c r="I363" s="40">
        <v>4419240.53</v>
      </c>
      <c r="J363" s="40">
        <v>0</v>
      </c>
      <c r="K363" s="40">
        <v>0</v>
      </c>
      <c r="L363" s="40">
        <v>282753.02</v>
      </c>
      <c r="M363" s="48">
        <f t="shared" si="176"/>
        <v>4701993.550000001</v>
      </c>
      <c r="N363" s="40">
        <v>10544564</v>
      </c>
      <c r="O363" s="40">
        <v>6174041.76</v>
      </c>
      <c r="P363" s="40">
        <v>0</v>
      </c>
      <c r="Q363" s="4">
        <f t="shared" si="199"/>
        <v>16718605.76</v>
      </c>
      <c r="R363" s="40">
        <v>7023407.3</v>
      </c>
      <c r="S363" s="40">
        <v>0</v>
      </c>
      <c r="T363" s="4">
        <f t="shared" si="195"/>
        <v>7023407.3</v>
      </c>
      <c r="U363" s="4">
        <f t="shared" si="198"/>
        <v>28444006.610000003</v>
      </c>
      <c r="V363" s="5">
        <f t="shared" si="181"/>
        <v>0.7341525081724581</v>
      </c>
      <c r="W363" s="5">
        <f t="shared" si="182"/>
        <v>1.747585726923527</v>
      </c>
      <c r="X363" s="5">
        <f t="shared" si="183"/>
        <v>0.49149653589693154</v>
      </c>
      <c r="Y363" s="57"/>
      <c r="Z363" s="12">
        <f t="shared" si="184"/>
        <v>2.973234770992917</v>
      </c>
      <c r="AA363" s="14">
        <v>176718.0126088262</v>
      </c>
      <c r="AB363" s="18">
        <f t="shared" si="196"/>
        <v>5254.241397493268</v>
      </c>
      <c r="AC363" s="19">
        <v>316.501733988</v>
      </c>
      <c r="AD363" s="18">
        <f t="shared" si="191"/>
        <v>4937.739663505268</v>
      </c>
      <c r="AE363" s="21"/>
      <c r="AF363" s="2">
        <f t="shared" si="197"/>
        <v>1309070478.927203</v>
      </c>
      <c r="AG363" s="5">
        <f t="shared" si="185"/>
        <v>0.35918566843347766</v>
      </c>
      <c r="AH363" s="5">
        <f t="shared" si="186"/>
        <v>1.2771356492357138</v>
      </c>
      <c r="AI363" s="5">
        <f t="shared" si="187"/>
        <v>0.5365186529724324</v>
      </c>
      <c r="AJ363" s="5">
        <f t="shared" si="188"/>
        <v>2.172839970641624</v>
      </c>
      <c r="AL363" s="14">
        <v>4756.119301218765</v>
      </c>
      <c r="AM363" s="13">
        <f t="shared" si="189"/>
        <v>498.12209627450284</v>
      </c>
      <c r="AN363" s="29">
        <f t="shared" si="192"/>
        <v>0.10473288509538818</v>
      </c>
      <c r="AO363" s="71"/>
      <c r="AP363" s="93">
        <v>13136808.530000001</v>
      </c>
      <c r="AQ363" s="93">
        <v>13728504.85</v>
      </c>
      <c r="AR363" s="16">
        <f t="shared" si="193"/>
        <v>591696.3199999984</v>
      </c>
      <c r="AS363" s="73">
        <f t="shared" si="194"/>
        <v>0.045041101013900395</v>
      </c>
    </row>
    <row r="364" spans="1:45" ht="12.75">
      <c r="A364" s="1" t="s">
        <v>726</v>
      </c>
      <c r="B364" s="1" t="s">
        <v>727</v>
      </c>
      <c r="C364" s="2" t="s">
        <v>647</v>
      </c>
      <c r="D364" s="1"/>
      <c r="F364" s="67">
        <v>35640198</v>
      </c>
      <c r="G364" s="62">
        <v>69.84</v>
      </c>
      <c r="H364" s="10">
        <f t="shared" si="190"/>
        <v>0.6984</v>
      </c>
      <c r="I364" s="40">
        <v>173627.96</v>
      </c>
      <c r="J364" s="40">
        <v>9099.83</v>
      </c>
      <c r="K364" s="40">
        <v>3181.77</v>
      </c>
      <c r="L364" s="40">
        <v>11096.83</v>
      </c>
      <c r="M364" s="48">
        <f t="shared" si="176"/>
        <v>197006.38999999996</v>
      </c>
      <c r="N364" s="40">
        <v>1204288</v>
      </c>
      <c r="O364" s="40">
        <v>0</v>
      </c>
      <c r="P364" s="40">
        <v>0</v>
      </c>
      <c r="Q364" s="4">
        <f t="shared" si="199"/>
        <v>1204288</v>
      </c>
      <c r="R364" s="40">
        <v>248357</v>
      </c>
      <c r="S364" s="40">
        <v>0</v>
      </c>
      <c r="T364" s="4">
        <f t="shared" si="195"/>
        <v>248357</v>
      </c>
      <c r="U364" s="4">
        <f t="shared" si="198"/>
        <v>1649651.39</v>
      </c>
      <c r="V364" s="5">
        <f t="shared" si="181"/>
        <v>0.6968451746536313</v>
      </c>
      <c r="W364" s="5">
        <f t="shared" si="182"/>
        <v>3.3790160200569033</v>
      </c>
      <c r="X364" s="5">
        <f t="shared" si="183"/>
        <v>0.5527645777949942</v>
      </c>
      <c r="Y364" s="57"/>
      <c r="Z364" s="12">
        <f t="shared" si="184"/>
        <v>4.628625772505528</v>
      </c>
      <c r="AA364" s="14">
        <v>102750.78369905957</v>
      </c>
      <c r="AB364" s="18">
        <f t="shared" si="196"/>
        <v>4755.949255746081</v>
      </c>
      <c r="AC364" s="19">
        <v>516.832401412125</v>
      </c>
      <c r="AD364" s="18">
        <f t="shared" si="191"/>
        <v>4239.116854333955</v>
      </c>
      <c r="AE364" s="21"/>
      <c r="AF364" s="2">
        <f t="shared" si="197"/>
        <v>51031211.34020618</v>
      </c>
      <c r="AG364" s="5">
        <f t="shared" si="185"/>
        <v>0.38605078113202396</v>
      </c>
      <c r="AH364" s="5">
        <f t="shared" si="186"/>
        <v>2.3599047884077415</v>
      </c>
      <c r="AI364" s="5">
        <f t="shared" si="187"/>
        <v>0.4866766699780961</v>
      </c>
      <c r="AJ364" s="5">
        <f t="shared" si="188"/>
        <v>3.232632239517861</v>
      </c>
      <c r="AL364" s="14">
        <v>4570.700391762765</v>
      </c>
      <c r="AM364" s="13">
        <f t="shared" si="189"/>
        <v>185.24886398331546</v>
      </c>
      <c r="AN364" s="29">
        <f t="shared" si="192"/>
        <v>0.04052964493519804</v>
      </c>
      <c r="AO364" s="71"/>
      <c r="AP364" s="93">
        <v>882644.58</v>
      </c>
      <c r="AQ364" s="93">
        <v>818789</v>
      </c>
      <c r="AR364" s="16">
        <f t="shared" si="193"/>
        <v>-63855.57999999996</v>
      </c>
      <c r="AS364" s="73">
        <f t="shared" si="194"/>
        <v>-0.07234574532820442</v>
      </c>
    </row>
    <row r="365" spans="1:45" ht="12.75">
      <c r="A365" s="1" t="s">
        <v>728</v>
      </c>
      <c r="B365" s="1" t="s">
        <v>729</v>
      </c>
      <c r="C365" s="2" t="s">
        <v>647</v>
      </c>
      <c r="D365" s="1"/>
      <c r="F365" s="67">
        <v>1036473658</v>
      </c>
      <c r="G365" s="62">
        <v>46.32</v>
      </c>
      <c r="H365" s="10">
        <f t="shared" si="190"/>
        <v>0.4632</v>
      </c>
      <c r="I365" s="40">
        <v>7121830.53</v>
      </c>
      <c r="J365" s="40">
        <v>373254.89</v>
      </c>
      <c r="K365" s="40">
        <v>0</v>
      </c>
      <c r="L365" s="40">
        <v>455173.71</v>
      </c>
      <c r="M365" s="48">
        <f t="shared" si="176"/>
        <v>7950259.13</v>
      </c>
      <c r="N365" s="40">
        <v>9859690</v>
      </c>
      <c r="O365" s="40">
        <v>7511391.46</v>
      </c>
      <c r="P365" s="40">
        <v>0</v>
      </c>
      <c r="Q365" s="4">
        <f t="shared" si="199"/>
        <v>17371081.46</v>
      </c>
      <c r="R365" s="40">
        <v>6257751.68</v>
      </c>
      <c r="S365" s="40">
        <v>0</v>
      </c>
      <c r="T365" s="4">
        <f t="shared" si="195"/>
        <v>6257751.68</v>
      </c>
      <c r="U365" s="4">
        <f t="shared" si="198"/>
        <v>31579092.27</v>
      </c>
      <c r="V365" s="5">
        <f t="shared" si="181"/>
        <v>0.6037540492900786</v>
      </c>
      <c r="W365" s="5">
        <f t="shared" si="182"/>
        <v>1.675979058987334</v>
      </c>
      <c r="X365" s="5">
        <f t="shared" si="183"/>
        <v>0.7670488360833961</v>
      </c>
      <c r="Y365" s="57"/>
      <c r="Z365" s="12">
        <f t="shared" si="184"/>
        <v>3.046781944360809</v>
      </c>
      <c r="AA365" s="14">
        <v>400085.2875763748</v>
      </c>
      <c r="AB365" s="18">
        <f t="shared" si="196"/>
        <v>12189.726303921005</v>
      </c>
      <c r="AC365" s="19">
        <v>194.02116766222503</v>
      </c>
      <c r="AD365" s="18">
        <f t="shared" si="191"/>
        <v>11995.705136258779</v>
      </c>
      <c r="AE365" s="21"/>
      <c r="AF365" s="2">
        <f t="shared" si="197"/>
        <v>2237637430.9153714</v>
      </c>
      <c r="AG365" s="5">
        <f t="shared" si="185"/>
        <v>0.3552970208738291</v>
      </c>
      <c r="AH365" s="5">
        <f t="shared" si="186"/>
        <v>0.7763135001229332</v>
      </c>
      <c r="AI365" s="5">
        <f t="shared" si="187"/>
        <v>0.27965887563116437</v>
      </c>
      <c r="AJ365" s="5">
        <f t="shared" si="188"/>
        <v>1.4112693966279266</v>
      </c>
      <c r="AL365" s="14">
        <v>11072.45057607033</v>
      </c>
      <c r="AM365" s="13">
        <f t="shared" si="189"/>
        <v>1117.2757278506742</v>
      </c>
      <c r="AN365" s="29">
        <f t="shared" si="192"/>
        <v>0.10090591239714534</v>
      </c>
      <c r="AO365" s="71"/>
      <c r="AP365" s="93">
        <v>10145279.19</v>
      </c>
      <c r="AQ365" s="93">
        <v>10789796.989999998</v>
      </c>
      <c r="AR365" s="16">
        <f t="shared" si="193"/>
        <v>644517.7999999989</v>
      </c>
      <c r="AS365" s="73">
        <f t="shared" si="194"/>
        <v>0.06352883818468863</v>
      </c>
    </row>
    <row r="366" spans="1:45" ht="12.75">
      <c r="A366" s="1" t="s">
        <v>730</v>
      </c>
      <c r="B366" s="1" t="s">
        <v>731</v>
      </c>
      <c r="C366" s="2" t="s">
        <v>647</v>
      </c>
      <c r="D366" s="1"/>
      <c r="F366" s="67">
        <v>199040562</v>
      </c>
      <c r="G366" s="62">
        <v>51.46</v>
      </c>
      <c r="H366" s="10">
        <f t="shared" si="190"/>
        <v>0.5146000000000001</v>
      </c>
      <c r="I366" s="40">
        <v>1220694</v>
      </c>
      <c r="J366" s="40">
        <v>63976.49</v>
      </c>
      <c r="K366" s="40">
        <v>0</v>
      </c>
      <c r="L366" s="40">
        <v>78016.4</v>
      </c>
      <c r="M366" s="48">
        <f t="shared" si="176"/>
        <v>1362686.89</v>
      </c>
      <c r="N366" s="40">
        <v>813343</v>
      </c>
      <c r="O366" s="40">
        <v>1357449</v>
      </c>
      <c r="P366" s="40">
        <v>0</v>
      </c>
      <c r="Q366" s="4">
        <f t="shared" si="199"/>
        <v>2170792</v>
      </c>
      <c r="R366" s="40">
        <v>2484609.03</v>
      </c>
      <c r="S366" s="40">
        <v>0</v>
      </c>
      <c r="T366" s="4">
        <f t="shared" si="195"/>
        <v>2484609.03</v>
      </c>
      <c r="U366" s="4">
        <f t="shared" si="198"/>
        <v>6018087.92</v>
      </c>
      <c r="V366" s="5">
        <f t="shared" si="181"/>
        <v>1.2482928127986295</v>
      </c>
      <c r="W366" s="5">
        <f t="shared" si="182"/>
        <v>1.0906279494930284</v>
      </c>
      <c r="X366" s="5">
        <f t="shared" si="183"/>
        <v>0.6846277343208064</v>
      </c>
      <c r="Y366" s="57"/>
      <c r="Z366" s="12">
        <f t="shared" si="184"/>
        <v>3.0235484966124644</v>
      </c>
      <c r="AA366" s="14">
        <v>146760.58536585365</v>
      </c>
      <c r="AB366" s="18">
        <f t="shared" si="196"/>
        <v>4437.37747244892</v>
      </c>
      <c r="AC366" s="19">
        <v>125.40831086475004</v>
      </c>
      <c r="AD366" s="18">
        <f t="shared" si="191"/>
        <v>4311.96916158417</v>
      </c>
      <c r="AE366" s="21"/>
      <c r="AF366" s="2">
        <f aca="true" t="shared" si="200" ref="AF366:AF391">F366/H366</f>
        <v>386786945.20015544</v>
      </c>
      <c r="AG366" s="5">
        <f t="shared" si="185"/>
        <v>0.352309432081487</v>
      </c>
      <c r="AH366" s="5">
        <f t="shared" si="186"/>
        <v>0.5612371428091125</v>
      </c>
      <c r="AI366" s="5">
        <f t="shared" si="187"/>
        <v>0.6423714814661747</v>
      </c>
      <c r="AJ366" s="5">
        <f t="shared" si="188"/>
        <v>1.5559180563567743</v>
      </c>
      <c r="AL366" s="14">
        <v>4130.637212382337</v>
      </c>
      <c r="AM366" s="13">
        <f t="shared" si="189"/>
        <v>306.7402600665837</v>
      </c>
      <c r="AN366" s="29">
        <f t="shared" si="192"/>
        <v>0.07425979196310777</v>
      </c>
      <c r="AO366" s="71"/>
      <c r="AP366" s="93">
        <v>4088255.51</v>
      </c>
      <c r="AQ366" s="93">
        <v>4006002.22</v>
      </c>
      <c r="AR366" s="16">
        <f t="shared" si="193"/>
        <v>-82253.28999999957</v>
      </c>
      <c r="AS366" s="73">
        <f t="shared" si="194"/>
        <v>-0.020119410295859806</v>
      </c>
    </row>
    <row r="367" spans="1:45" ht="12.75">
      <c r="A367" s="1" t="s">
        <v>732</v>
      </c>
      <c r="B367" s="1" t="s">
        <v>733</v>
      </c>
      <c r="C367" s="2" t="s">
        <v>647</v>
      </c>
      <c r="D367" s="1"/>
      <c r="F367" s="67">
        <v>594457539</v>
      </c>
      <c r="G367" s="62">
        <v>47.77</v>
      </c>
      <c r="H367" s="10">
        <f t="shared" si="190"/>
        <v>0.4777</v>
      </c>
      <c r="I367" s="40">
        <v>4043235.93</v>
      </c>
      <c r="J367" s="40">
        <v>211905.81</v>
      </c>
      <c r="K367" s="40">
        <v>0</v>
      </c>
      <c r="L367" s="40">
        <v>258417.99</v>
      </c>
      <c r="M367" s="48">
        <f t="shared" si="176"/>
        <v>4513559.73</v>
      </c>
      <c r="N367" s="40">
        <v>3230595</v>
      </c>
      <c r="O367" s="40">
        <v>0</v>
      </c>
      <c r="P367" s="40">
        <v>0</v>
      </c>
      <c r="Q367" s="4">
        <f t="shared" si="199"/>
        <v>3230595</v>
      </c>
      <c r="R367" s="40">
        <v>3372000</v>
      </c>
      <c r="S367" s="40">
        <v>0</v>
      </c>
      <c r="T367" s="4">
        <f t="shared" si="195"/>
        <v>3372000</v>
      </c>
      <c r="U367" s="4">
        <f t="shared" si="198"/>
        <v>11116154.73</v>
      </c>
      <c r="V367" s="5">
        <f t="shared" si="181"/>
        <v>0.5672398411621457</v>
      </c>
      <c r="W367" s="5">
        <f t="shared" si="182"/>
        <v>0.5434526081433042</v>
      </c>
      <c r="X367" s="5">
        <f t="shared" si="183"/>
        <v>0.7592736964178699</v>
      </c>
      <c r="Y367" s="57"/>
      <c r="Z367" s="12">
        <f t="shared" si="184"/>
        <v>1.8699661457233199</v>
      </c>
      <c r="AA367" s="14">
        <v>465144.0347970174</v>
      </c>
      <c r="AB367" s="18">
        <f t="shared" si="196"/>
        <v>8698.035979555725</v>
      </c>
      <c r="AC367" s="19">
        <v>89.47539209700001</v>
      </c>
      <c r="AD367" s="18">
        <f t="shared" si="191"/>
        <v>8608.560587458725</v>
      </c>
      <c r="AE367" s="21"/>
      <c r="AF367" s="2">
        <f t="shared" si="200"/>
        <v>1244416033.0751517</v>
      </c>
      <c r="AG367" s="5">
        <f t="shared" si="185"/>
        <v>0.3627050447788165</v>
      </c>
      <c r="AH367" s="5">
        <f t="shared" si="186"/>
        <v>0.25960731091005645</v>
      </c>
      <c r="AI367" s="5">
        <f t="shared" si="187"/>
        <v>0.270970472123157</v>
      </c>
      <c r="AJ367" s="5">
        <f t="shared" si="188"/>
        <v>0.89328282781203</v>
      </c>
      <c r="AL367" s="14">
        <v>8123.324186185149</v>
      </c>
      <c r="AM367" s="13">
        <f t="shared" si="189"/>
        <v>574.7117933705758</v>
      </c>
      <c r="AN367" s="29">
        <f t="shared" si="192"/>
        <v>0.0707483513150877</v>
      </c>
      <c r="AO367" s="71"/>
      <c r="AP367" s="93">
        <v>4402369.78</v>
      </c>
      <c r="AQ367" s="93">
        <v>4763599.62</v>
      </c>
      <c r="AR367" s="16">
        <f t="shared" si="193"/>
        <v>361229.83999999985</v>
      </c>
      <c r="AS367" s="73">
        <f t="shared" si="194"/>
        <v>0.08205349801397188</v>
      </c>
    </row>
    <row r="368" spans="1:45" ht="12.75">
      <c r="A368" s="1" t="s">
        <v>734</v>
      </c>
      <c r="B368" s="1" t="s">
        <v>735</v>
      </c>
      <c r="C368" s="2" t="s">
        <v>647</v>
      </c>
      <c r="D368" s="1"/>
      <c r="E368" s="1" t="s">
        <v>1191</v>
      </c>
      <c r="F368" s="67">
        <v>786763315</v>
      </c>
      <c r="G368" s="62">
        <v>104.65</v>
      </c>
      <c r="H368" s="10">
        <f t="shared" si="190"/>
        <v>1.0465</v>
      </c>
      <c r="I368" s="40">
        <v>2546151.67</v>
      </c>
      <c r="J368" s="40">
        <v>133444.98</v>
      </c>
      <c r="K368" s="40">
        <v>0</v>
      </c>
      <c r="L368" s="40">
        <v>162792.08</v>
      </c>
      <c r="M368" s="48">
        <f t="shared" si="176"/>
        <v>2842388.73</v>
      </c>
      <c r="N368" s="40">
        <v>5394161</v>
      </c>
      <c r="O368" s="40">
        <v>2832965.08</v>
      </c>
      <c r="P368" s="40">
        <v>0</v>
      </c>
      <c r="Q368" s="4">
        <f t="shared" si="199"/>
        <v>8227126.08</v>
      </c>
      <c r="R368" s="40">
        <v>4431440.63</v>
      </c>
      <c r="S368" s="40">
        <v>78684.57</v>
      </c>
      <c r="T368" s="4">
        <f t="shared" si="195"/>
        <v>4510125.2</v>
      </c>
      <c r="U368" s="4">
        <f t="shared" si="198"/>
        <v>15579640.010000002</v>
      </c>
      <c r="V368" s="5">
        <f t="shared" si="181"/>
        <v>0.5732505715521319</v>
      </c>
      <c r="W368" s="5">
        <f t="shared" si="182"/>
        <v>1.045692640104858</v>
      </c>
      <c r="X368" s="5">
        <f t="shared" si="183"/>
        <v>0.36127621557952283</v>
      </c>
      <c r="Y368" s="57"/>
      <c r="Z368" s="12">
        <f t="shared" si="184"/>
        <v>1.980219427236513</v>
      </c>
      <c r="AA368" s="14">
        <v>385678.5714285714</v>
      </c>
      <c r="AB368" s="18">
        <f t="shared" si="196"/>
        <v>7637.281998116823</v>
      </c>
      <c r="AC368" s="19">
        <v>243.76063120357503</v>
      </c>
      <c r="AD368" s="18">
        <f t="shared" si="191"/>
        <v>7393.521366913248</v>
      </c>
      <c r="AE368" s="21"/>
      <c r="AF368" s="2">
        <f t="shared" si="200"/>
        <v>751804409.9378883</v>
      </c>
      <c r="AG368" s="5">
        <f t="shared" si="185"/>
        <v>0.37807555960397055</v>
      </c>
      <c r="AH368" s="5">
        <f t="shared" si="186"/>
        <v>1.0943173478697337</v>
      </c>
      <c r="AI368" s="5">
        <f t="shared" si="187"/>
        <v>0.5894406272990753</v>
      </c>
      <c r="AJ368" s="5">
        <f t="shared" si="188"/>
        <v>2.0722996306030104</v>
      </c>
      <c r="AL368" s="14">
        <v>6680.898653931964</v>
      </c>
      <c r="AM368" s="13">
        <f t="shared" si="189"/>
        <v>956.3833441848592</v>
      </c>
      <c r="AN368" s="29">
        <f t="shared" si="192"/>
        <v>0.14315190122244872</v>
      </c>
      <c r="AO368" s="71"/>
      <c r="AP368" s="93">
        <v>6712078.27</v>
      </c>
      <c r="AQ368" s="93">
        <v>6500349.26</v>
      </c>
      <c r="AR368" s="16">
        <f t="shared" si="193"/>
        <v>-211729.00999999978</v>
      </c>
      <c r="AS368" s="73">
        <f t="shared" si="194"/>
        <v>-0.031544478696908844</v>
      </c>
    </row>
    <row r="369" spans="1:45" ht="12.75">
      <c r="A369" s="1" t="s">
        <v>736</v>
      </c>
      <c r="B369" s="1" t="s">
        <v>737</v>
      </c>
      <c r="C369" s="2" t="s">
        <v>647</v>
      </c>
      <c r="D369" s="1"/>
      <c r="F369" s="67">
        <v>27264596</v>
      </c>
      <c r="G369" s="62">
        <v>60.73</v>
      </c>
      <c r="H369" s="10">
        <f t="shared" si="190"/>
        <v>0.6073</v>
      </c>
      <c r="I369" s="40">
        <v>139460.88</v>
      </c>
      <c r="J369" s="40">
        <v>7309.14</v>
      </c>
      <c r="K369" s="40">
        <v>0</v>
      </c>
      <c r="L369" s="40">
        <v>8913.16</v>
      </c>
      <c r="M369" s="48">
        <f t="shared" si="176"/>
        <v>155683.18000000002</v>
      </c>
      <c r="N369" s="40">
        <v>413592.73</v>
      </c>
      <c r="O369" s="40">
        <v>167461.77</v>
      </c>
      <c r="P369" s="40">
        <v>0</v>
      </c>
      <c r="Q369" s="4">
        <f t="shared" si="199"/>
        <v>581054.5</v>
      </c>
      <c r="R369" s="40">
        <v>409309.66</v>
      </c>
      <c r="S369" s="40">
        <v>0</v>
      </c>
      <c r="T369" s="4">
        <f t="shared" si="195"/>
        <v>409309.66</v>
      </c>
      <c r="U369" s="4">
        <f t="shared" si="198"/>
        <v>1146047.34</v>
      </c>
      <c r="V369" s="5">
        <f t="shared" si="181"/>
        <v>1.5012496792543706</v>
      </c>
      <c r="W369" s="5">
        <f t="shared" si="182"/>
        <v>2.131168567471163</v>
      </c>
      <c r="X369" s="5">
        <f t="shared" si="183"/>
        <v>0.5710085709687391</v>
      </c>
      <c r="Y369" s="57"/>
      <c r="Z369" s="12">
        <f t="shared" si="184"/>
        <v>4.2034268176942735</v>
      </c>
      <c r="AA369" s="14">
        <v>74621.31147540984</v>
      </c>
      <c r="AB369" s="18">
        <f t="shared" si="196"/>
        <v>3136.652218272551</v>
      </c>
      <c r="AC369" s="19">
        <v>323.53599335085005</v>
      </c>
      <c r="AD369" s="18">
        <f t="shared" si="191"/>
        <v>2813.1162249217014</v>
      </c>
      <c r="AE369" s="21"/>
      <c r="AF369" s="2">
        <f t="shared" si="200"/>
        <v>44894773.58801252</v>
      </c>
      <c r="AG369" s="5">
        <f t="shared" si="185"/>
        <v>0.3467735051493153</v>
      </c>
      <c r="AH369" s="5">
        <f t="shared" si="186"/>
        <v>1.294258671025237</v>
      </c>
      <c r="AI369" s="5">
        <f t="shared" si="187"/>
        <v>0.9117089302111793</v>
      </c>
      <c r="AJ369" s="5">
        <f t="shared" si="188"/>
        <v>2.552741106385732</v>
      </c>
      <c r="AL369" s="14">
        <v>2925.1441754195744</v>
      </c>
      <c r="AM369" s="13">
        <f t="shared" si="189"/>
        <v>211.5080428529768</v>
      </c>
      <c r="AN369" s="29">
        <f t="shared" si="192"/>
        <v>0.07230687794137146</v>
      </c>
      <c r="AO369" s="71"/>
      <c r="AP369" s="93">
        <v>630239.72</v>
      </c>
      <c r="AQ369" s="93">
        <v>651530.25</v>
      </c>
      <c r="AR369" s="16">
        <f t="shared" si="193"/>
        <v>21290.530000000028</v>
      </c>
      <c r="AS369" s="73">
        <f t="shared" si="194"/>
        <v>0.03378163788216971</v>
      </c>
    </row>
    <row r="370" spans="1:45" ht="12.75">
      <c r="A370" s="1" t="s">
        <v>738</v>
      </c>
      <c r="B370" s="1" t="s">
        <v>739</v>
      </c>
      <c r="C370" s="2" t="s">
        <v>647</v>
      </c>
      <c r="D370" s="3" t="s">
        <v>54</v>
      </c>
      <c r="F370" s="67">
        <v>105663868</v>
      </c>
      <c r="G370" s="62">
        <v>56.4</v>
      </c>
      <c r="H370" s="10">
        <f t="shared" si="190"/>
        <v>0.564</v>
      </c>
      <c r="I370" s="40">
        <v>573323.97</v>
      </c>
      <c r="J370" s="40">
        <v>30047.87</v>
      </c>
      <c r="K370" s="40">
        <v>10506.14</v>
      </c>
      <c r="L370" s="40">
        <v>36642</v>
      </c>
      <c r="M370" s="48">
        <f t="shared" si="176"/>
        <v>650519.98</v>
      </c>
      <c r="N370" s="40">
        <v>2149001</v>
      </c>
      <c r="O370" s="40">
        <v>0</v>
      </c>
      <c r="P370" s="40">
        <v>0</v>
      </c>
      <c r="Q370" s="4">
        <f t="shared" si="199"/>
        <v>2149001</v>
      </c>
      <c r="R370" s="40">
        <v>1066956</v>
      </c>
      <c r="S370" s="40">
        <v>0</v>
      </c>
      <c r="T370" s="4">
        <f t="shared" si="195"/>
        <v>1066956</v>
      </c>
      <c r="U370" s="4">
        <f t="shared" si="198"/>
        <v>3866476.98</v>
      </c>
      <c r="V370" s="5">
        <f t="shared" si="181"/>
        <v>1.0097642838515055</v>
      </c>
      <c r="W370" s="5">
        <f t="shared" si="182"/>
        <v>2.0338087566508545</v>
      </c>
      <c r="X370" s="5">
        <f t="shared" si="183"/>
        <v>0.6156503564681165</v>
      </c>
      <c r="Y370" s="57"/>
      <c r="Z370" s="12">
        <f t="shared" si="184"/>
        <v>3.6592233969704764</v>
      </c>
      <c r="AA370" s="14">
        <v>105101.76136363637</v>
      </c>
      <c r="AB370" s="18">
        <f t="shared" si="196"/>
        <v>3845.908242446258</v>
      </c>
      <c r="AC370" s="19">
        <v>257.53715734725006</v>
      </c>
      <c r="AD370" s="18">
        <f t="shared" si="191"/>
        <v>3588.3710850990083</v>
      </c>
      <c r="AE370" s="21"/>
      <c r="AF370" s="2">
        <f t="shared" si="200"/>
        <v>187347283.68794328</v>
      </c>
      <c r="AG370" s="5">
        <f t="shared" si="185"/>
        <v>0.3472268010480176</v>
      </c>
      <c r="AH370" s="5">
        <f t="shared" si="186"/>
        <v>1.147068138751082</v>
      </c>
      <c r="AI370" s="5">
        <f t="shared" si="187"/>
        <v>0.5695070560922489</v>
      </c>
      <c r="AJ370" s="5">
        <f t="shared" si="188"/>
        <v>2.0638019958913483</v>
      </c>
      <c r="AL370" s="14">
        <v>3211.293160100878</v>
      </c>
      <c r="AM370" s="13">
        <f t="shared" si="189"/>
        <v>634.61508234538</v>
      </c>
      <c r="AN370" s="29">
        <f t="shared" si="192"/>
        <v>0.19761979075290792</v>
      </c>
      <c r="AO370" s="71"/>
      <c r="AP370" s="93">
        <v>2887813.36</v>
      </c>
      <c r="AQ370" s="93">
        <v>2712171.36</v>
      </c>
      <c r="AR370" s="16">
        <f t="shared" si="193"/>
        <v>-175642</v>
      </c>
      <c r="AS370" s="73">
        <f t="shared" si="194"/>
        <v>-0.06082179770786849</v>
      </c>
    </row>
    <row r="371" spans="1:45" ht="12.75">
      <c r="A371" s="1" t="s">
        <v>740</v>
      </c>
      <c r="B371" s="1" t="s">
        <v>741</v>
      </c>
      <c r="C371" s="2" t="s">
        <v>647</v>
      </c>
      <c r="D371" s="1"/>
      <c r="F371" s="67">
        <v>1112737529</v>
      </c>
      <c r="G371" s="62">
        <v>49.61</v>
      </c>
      <c r="H371" s="10">
        <f t="shared" si="190"/>
        <v>0.4961</v>
      </c>
      <c r="I371" s="40">
        <v>7385246.78</v>
      </c>
      <c r="J371" s="40">
        <v>0</v>
      </c>
      <c r="K371" s="40">
        <v>0</v>
      </c>
      <c r="L371" s="40">
        <v>472032.13</v>
      </c>
      <c r="M371" s="48">
        <f t="shared" si="176"/>
        <v>7857278.91</v>
      </c>
      <c r="N371" s="40">
        <v>4694466.5</v>
      </c>
      <c r="O371" s="40">
        <v>0</v>
      </c>
      <c r="P371" s="40">
        <v>0</v>
      </c>
      <c r="Q371" s="4">
        <f t="shared" si="199"/>
        <v>4694466.5</v>
      </c>
      <c r="R371" s="40">
        <v>4518000</v>
      </c>
      <c r="S371" s="40">
        <v>0</v>
      </c>
      <c r="T371" s="4">
        <f t="shared" si="195"/>
        <v>4518000</v>
      </c>
      <c r="U371" s="4">
        <f t="shared" si="198"/>
        <v>17069745.41</v>
      </c>
      <c r="V371" s="5">
        <f t="shared" si="181"/>
        <v>0.4060256693292494</v>
      </c>
      <c r="W371" s="5">
        <f t="shared" si="182"/>
        <v>0.421884440638831</v>
      </c>
      <c r="X371" s="5">
        <f t="shared" si="183"/>
        <v>0.706121498127345</v>
      </c>
      <c r="Y371" s="57"/>
      <c r="Z371" s="12">
        <f t="shared" si="184"/>
        <v>1.5340316080954253</v>
      </c>
      <c r="AA371" s="14">
        <v>597112.4410377359</v>
      </c>
      <c r="AB371" s="18">
        <f t="shared" si="196"/>
        <v>9159.893581389028</v>
      </c>
      <c r="AC371" s="19">
        <v>72.26858592450002</v>
      </c>
      <c r="AD371" s="18">
        <f t="shared" si="191"/>
        <v>9087.624995464528</v>
      </c>
      <c r="AE371" s="21"/>
      <c r="AF371" s="2">
        <f t="shared" si="200"/>
        <v>2242970225.7609353</v>
      </c>
      <c r="AG371" s="5">
        <f t="shared" si="185"/>
        <v>0.35030687522097587</v>
      </c>
      <c r="AH371" s="5">
        <f t="shared" si="186"/>
        <v>0.2092968710009241</v>
      </c>
      <c r="AI371" s="5">
        <f t="shared" si="187"/>
        <v>0.20142933455424059</v>
      </c>
      <c r="AJ371" s="5">
        <f t="shared" si="188"/>
        <v>0.7610330807761405</v>
      </c>
      <c r="AL371" s="14">
        <v>8079.0980546844985</v>
      </c>
      <c r="AM371" s="13">
        <f t="shared" si="189"/>
        <v>1080.795526704529</v>
      </c>
      <c r="AN371" s="29">
        <f t="shared" si="192"/>
        <v>0.13377675569587277</v>
      </c>
      <c r="AO371" s="71"/>
      <c r="AP371" s="93">
        <v>7217075.45</v>
      </c>
      <c r="AQ371" s="93">
        <v>7043937.1</v>
      </c>
      <c r="AR371" s="16">
        <f t="shared" si="193"/>
        <v>-173138.35000000056</v>
      </c>
      <c r="AS371" s="73">
        <f t="shared" si="194"/>
        <v>-0.023990098371494864</v>
      </c>
    </row>
    <row r="372" spans="1:45" ht="12.75">
      <c r="A372" s="1" t="s">
        <v>742</v>
      </c>
      <c r="B372" s="1" t="s">
        <v>743</v>
      </c>
      <c r="C372" s="2" t="s">
        <v>647</v>
      </c>
      <c r="D372" s="1"/>
      <c r="F372" s="67">
        <v>703517770</v>
      </c>
      <c r="G372" s="62">
        <v>90.16</v>
      </c>
      <c r="H372" s="10">
        <f t="shared" si="190"/>
        <v>0.9016</v>
      </c>
      <c r="I372" s="40">
        <v>2690328.8</v>
      </c>
      <c r="J372" s="40">
        <v>141004.21</v>
      </c>
      <c r="K372" s="40">
        <v>0</v>
      </c>
      <c r="L372" s="40">
        <v>172004.21</v>
      </c>
      <c r="M372" s="48">
        <f t="shared" si="176"/>
        <v>3003337.2199999997</v>
      </c>
      <c r="N372" s="40">
        <v>5685469</v>
      </c>
      <c r="O372" s="40">
        <v>0</v>
      </c>
      <c r="P372" s="40">
        <v>0</v>
      </c>
      <c r="Q372" s="4">
        <f t="shared" si="199"/>
        <v>5685469</v>
      </c>
      <c r="R372" s="40">
        <v>2671385.88</v>
      </c>
      <c r="S372" s="40">
        <v>0</v>
      </c>
      <c r="T372" s="4">
        <f t="shared" si="195"/>
        <v>2671385.88</v>
      </c>
      <c r="U372" s="4">
        <f t="shared" si="198"/>
        <v>11360192.099999998</v>
      </c>
      <c r="V372" s="5">
        <f t="shared" si="181"/>
        <v>0.3797183232486082</v>
      </c>
      <c r="W372" s="5">
        <f t="shared" si="182"/>
        <v>0.8081485987198305</v>
      </c>
      <c r="X372" s="5">
        <f t="shared" si="183"/>
        <v>0.4269028229379337</v>
      </c>
      <c r="Y372" s="57"/>
      <c r="Z372" s="12">
        <f t="shared" si="184"/>
        <v>1.6147697449063723</v>
      </c>
      <c r="AA372" s="14">
        <v>277260.485021398</v>
      </c>
      <c r="AB372" s="18">
        <f t="shared" si="196"/>
        <v>4477.118426706199</v>
      </c>
      <c r="AC372" s="19">
        <v>170.09245712745</v>
      </c>
      <c r="AD372" s="18">
        <f t="shared" si="191"/>
        <v>4307.025969578749</v>
      </c>
      <c r="AE372" s="21"/>
      <c r="AF372" s="2">
        <f t="shared" si="200"/>
        <v>780299212.5110915</v>
      </c>
      <c r="AG372" s="5">
        <f t="shared" si="185"/>
        <v>0.384895585160841</v>
      </c>
      <c r="AH372" s="5">
        <f t="shared" si="186"/>
        <v>0.7286267766057991</v>
      </c>
      <c r="AI372" s="5">
        <f t="shared" si="187"/>
        <v>0.34235404024094507</v>
      </c>
      <c r="AJ372" s="5">
        <f t="shared" si="188"/>
        <v>1.455876402007585</v>
      </c>
      <c r="AL372" s="14">
        <v>4225.586147248207</v>
      </c>
      <c r="AM372" s="13">
        <f t="shared" si="189"/>
        <v>251.53227945799154</v>
      </c>
      <c r="AN372" s="29">
        <f t="shared" si="192"/>
        <v>0.059526009100961</v>
      </c>
      <c r="AO372" s="71"/>
      <c r="AP372" s="93">
        <v>4182929.1</v>
      </c>
      <c r="AQ372" s="93">
        <v>4109807.84</v>
      </c>
      <c r="AR372" s="16">
        <f t="shared" si="193"/>
        <v>-73121.26000000024</v>
      </c>
      <c r="AS372" s="73">
        <f t="shared" si="194"/>
        <v>-0.0174808748252511</v>
      </c>
    </row>
    <row r="373" spans="1:45" ht="12.75">
      <c r="A373" s="1" t="s">
        <v>744</v>
      </c>
      <c r="B373" s="1" t="s">
        <v>745</v>
      </c>
      <c r="C373" s="2" t="s">
        <v>647</v>
      </c>
      <c r="D373" s="3" t="s">
        <v>54</v>
      </c>
      <c r="E373" t="s">
        <v>1191</v>
      </c>
      <c r="F373" s="67">
        <v>439187258</v>
      </c>
      <c r="G373" s="62">
        <v>107.68</v>
      </c>
      <c r="H373" s="10">
        <f t="shared" si="190"/>
        <v>1.0768</v>
      </c>
      <c r="I373" s="40">
        <v>1281598.91</v>
      </c>
      <c r="J373" s="40">
        <v>67101.41</v>
      </c>
      <c r="K373" s="40">
        <v>23987.18</v>
      </c>
      <c r="L373" s="40">
        <v>82910.73</v>
      </c>
      <c r="M373" s="48">
        <f t="shared" si="176"/>
        <v>1455598.2299999997</v>
      </c>
      <c r="N373" s="40">
        <v>5523618.5</v>
      </c>
      <c r="O373" s="40">
        <v>0</v>
      </c>
      <c r="P373" s="40">
        <v>0</v>
      </c>
      <c r="Q373" s="4">
        <f t="shared" si="199"/>
        <v>5523618.5</v>
      </c>
      <c r="R373" s="40">
        <v>3447000.47</v>
      </c>
      <c r="S373" s="40">
        <v>0</v>
      </c>
      <c r="T373" s="4">
        <f t="shared" si="195"/>
        <v>3447000.47</v>
      </c>
      <c r="U373" s="4">
        <f t="shared" si="198"/>
        <v>10426217.2</v>
      </c>
      <c r="V373" s="5">
        <f t="shared" si="181"/>
        <v>0.7848589427883631</v>
      </c>
      <c r="W373" s="5">
        <f t="shared" si="182"/>
        <v>1.257690973356973</v>
      </c>
      <c r="X373" s="5">
        <f t="shared" si="183"/>
        <v>0.3314299774152373</v>
      </c>
      <c r="Y373" s="57"/>
      <c r="Z373" s="12">
        <f t="shared" si="184"/>
        <v>2.373979893560573</v>
      </c>
      <c r="AA373" s="14">
        <v>174961.45146088596</v>
      </c>
      <c r="AB373" s="18">
        <f t="shared" si="196"/>
        <v>4153.549679163174</v>
      </c>
      <c r="AC373" s="19">
        <v>262.324781946675</v>
      </c>
      <c r="AD373" s="18">
        <f t="shared" si="191"/>
        <v>3891.224897216499</v>
      </c>
      <c r="AE373" s="21"/>
      <c r="AF373" s="2">
        <f t="shared" si="200"/>
        <v>407863352.526003</v>
      </c>
      <c r="AG373" s="5">
        <f t="shared" si="185"/>
        <v>0.3568837996807274</v>
      </c>
      <c r="AH373" s="5">
        <f t="shared" si="186"/>
        <v>1.3542816401107884</v>
      </c>
      <c r="AI373" s="5">
        <f t="shared" si="187"/>
        <v>0.8451361095945091</v>
      </c>
      <c r="AJ373" s="5">
        <f t="shared" si="188"/>
        <v>2.556301549386025</v>
      </c>
      <c r="AL373" s="14">
        <v>3775.1891750753794</v>
      </c>
      <c r="AM373" s="13">
        <f t="shared" si="189"/>
        <v>378.36050408779465</v>
      </c>
      <c r="AN373" s="29">
        <f t="shared" si="192"/>
        <v>0.10022292567106651</v>
      </c>
      <c r="AO373" s="71"/>
      <c r="AP373" s="93">
        <v>6406829.970000001</v>
      </c>
      <c r="AQ373" s="93">
        <v>5865051.4</v>
      </c>
      <c r="AR373" s="16">
        <f t="shared" si="193"/>
        <v>-541778.5700000003</v>
      </c>
      <c r="AS373" s="73">
        <f t="shared" si="194"/>
        <v>-0.0845626577475725</v>
      </c>
    </row>
    <row r="374" spans="1:45" ht="12.75">
      <c r="A374" s="1" t="s">
        <v>746</v>
      </c>
      <c r="B374" s="1" t="s">
        <v>747</v>
      </c>
      <c r="C374" s="2" t="s">
        <v>647</v>
      </c>
      <c r="D374" s="1"/>
      <c r="F374" s="67">
        <v>504188966</v>
      </c>
      <c r="G374" s="62">
        <v>70.22</v>
      </c>
      <c r="H374" s="10">
        <f t="shared" si="190"/>
        <v>0.7021999999999999</v>
      </c>
      <c r="I374" s="40">
        <v>2386739.03</v>
      </c>
      <c r="J374" s="40">
        <v>125089.12</v>
      </c>
      <c r="K374" s="40">
        <v>0</v>
      </c>
      <c r="L374" s="40">
        <v>152549.58</v>
      </c>
      <c r="M374" s="48">
        <f t="shared" si="176"/>
        <v>2664377.73</v>
      </c>
      <c r="N374" s="40">
        <v>0</v>
      </c>
      <c r="O374" s="40">
        <v>10308361.38</v>
      </c>
      <c r="P374" s="40">
        <v>0</v>
      </c>
      <c r="Q374" s="4">
        <f t="shared" si="199"/>
        <v>10308361.38</v>
      </c>
      <c r="R374" s="40">
        <v>1043670</v>
      </c>
      <c r="S374" s="40">
        <v>201676</v>
      </c>
      <c r="T374" s="4">
        <f t="shared" si="195"/>
        <v>1245346</v>
      </c>
      <c r="U374" s="4">
        <f t="shared" si="198"/>
        <v>14218085.110000001</v>
      </c>
      <c r="V374" s="5">
        <f t="shared" si="181"/>
        <v>0.24699985203563538</v>
      </c>
      <c r="W374" s="5">
        <f t="shared" si="182"/>
        <v>2.0445432318326464</v>
      </c>
      <c r="X374" s="5">
        <f t="shared" si="183"/>
        <v>0.5284482425583268</v>
      </c>
      <c r="Y374" s="57"/>
      <c r="Z374" s="12">
        <f t="shared" si="184"/>
        <v>2.8199913264266083</v>
      </c>
      <c r="AA374" s="14">
        <v>216112.57953989232</v>
      </c>
      <c r="AB374" s="18">
        <f t="shared" si="196"/>
        <v>6094.355998341769</v>
      </c>
      <c r="AC374" s="19">
        <v>276.117826774275</v>
      </c>
      <c r="AD374" s="18">
        <f t="shared" si="191"/>
        <v>5818.238171567494</v>
      </c>
      <c r="AE374" s="21"/>
      <c r="AF374" s="2">
        <f t="shared" si="200"/>
        <v>718013338.080319</v>
      </c>
      <c r="AG374" s="5">
        <f t="shared" si="185"/>
        <v>0.37107635592445704</v>
      </c>
      <c r="AH374" s="5">
        <f t="shared" si="186"/>
        <v>1.435678257392884</v>
      </c>
      <c r="AI374" s="5">
        <f t="shared" si="187"/>
        <v>0.14535523849603643</v>
      </c>
      <c r="AJ374" s="5">
        <f t="shared" si="188"/>
        <v>1.9801979094167643</v>
      </c>
      <c r="AL374" s="14">
        <v>4540.8305767143</v>
      </c>
      <c r="AM374" s="13">
        <f t="shared" si="189"/>
        <v>1553.5254216274689</v>
      </c>
      <c r="AN374" s="29">
        <f t="shared" si="192"/>
        <v>0.3421236259273924</v>
      </c>
      <c r="AO374" s="71"/>
      <c r="AP374" s="93">
        <v>5630000</v>
      </c>
      <c r="AQ374" s="93">
        <v>5800000</v>
      </c>
      <c r="AR374" s="16">
        <f t="shared" si="193"/>
        <v>170000</v>
      </c>
      <c r="AS374" s="73">
        <f t="shared" si="194"/>
        <v>0.03019538188277087</v>
      </c>
    </row>
    <row r="375" spans="1:45" ht="12.75">
      <c r="A375" s="1" t="s">
        <v>748</v>
      </c>
      <c r="B375" s="1" t="s">
        <v>749</v>
      </c>
      <c r="C375" s="2" t="s">
        <v>647</v>
      </c>
      <c r="D375" s="1"/>
      <c r="F375" s="67">
        <v>3616357722</v>
      </c>
      <c r="G375" s="62">
        <v>87.62</v>
      </c>
      <c r="H375" s="10">
        <f t="shared" si="190"/>
        <v>0.8762000000000001</v>
      </c>
      <c r="I375" s="40">
        <v>13623315.76</v>
      </c>
      <c r="J375" s="40">
        <v>714003.08</v>
      </c>
      <c r="K375" s="40">
        <v>249643.13</v>
      </c>
      <c r="L375" s="40">
        <v>870951.93</v>
      </c>
      <c r="M375" s="48">
        <f t="shared" si="176"/>
        <v>15457913.9</v>
      </c>
      <c r="N375" s="40">
        <v>44438069</v>
      </c>
      <c r="O375" s="40">
        <v>0</v>
      </c>
      <c r="P375" s="40">
        <v>0</v>
      </c>
      <c r="Q375" s="4">
        <f t="shared" si="199"/>
        <v>44438069</v>
      </c>
      <c r="R375" s="40">
        <v>13978620.91</v>
      </c>
      <c r="S375" s="40">
        <v>0</v>
      </c>
      <c r="T375" s="4">
        <f t="shared" si="195"/>
        <v>13978620.91</v>
      </c>
      <c r="U375" s="4">
        <f t="shared" si="198"/>
        <v>73874603.81</v>
      </c>
      <c r="V375" s="5">
        <f t="shared" si="181"/>
        <v>0.3865386663758813</v>
      </c>
      <c r="W375" s="5">
        <f t="shared" si="182"/>
        <v>1.228807336444135</v>
      </c>
      <c r="X375" s="5">
        <f t="shared" si="183"/>
        <v>0.427444270956998</v>
      </c>
      <c r="Y375" s="57"/>
      <c r="Z375" s="12">
        <f t="shared" si="184"/>
        <v>2.0427902737770145</v>
      </c>
      <c r="AA375" s="14">
        <v>303770.625</v>
      </c>
      <c r="AB375" s="18">
        <f t="shared" si="196"/>
        <v>6205.396782091649</v>
      </c>
      <c r="AC375" s="19">
        <v>224.48947703850004</v>
      </c>
      <c r="AD375" s="18">
        <f t="shared" si="191"/>
        <v>5980.907305053149</v>
      </c>
      <c r="AE375" s="21"/>
      <c r="AF375" s="2">
        <f t="shared" si="200"/>
        <v>4127319929.239899</v>
      </c>
      <c r="AG375" s="5">
        <f t="shared" si="185"/>
        <v>0.3745266702125217</v>
      </c>
      <c r="AH375" s="5">
        <f t="shared" si="186"/>
        <v>1.0766809881923511</v>
      </c>
      <c r="AI375" s="5">
        <f t="shared" si="187"/>
        <v>0.3386851794785472</v>
      </c>
      <c r="AJ375" s="5">
        <f t="shared" si="188"/>
        <v>1.7898928378834202</v>
      </c>
      <c r="AL375" s="14">
        <v>5682.415324352041</v>
      </c>
      <c r="AM375" s="13">
        <f t="shared" si="189"/>
        <v>522.9814577396073</v>
      </c>
      <c r="AN375" s="29">
        <f t="shared" si="192"/>
        <v>0.09203506394514417</v>
      </c>
      <c r="AO375" s="71"/>
      <c r="AP375" s="93">
        <v>23940077.94</v>
      </c>
      <c r="AQ375" s="93">
        <v>24209835.21</v>
      </c>
      <c r="AR375" s="16">
        <f t="shared" si="193"/>
        <v>269757.26999999955</v>
      </c>
      <c r="AS375" s="73">
        <f t="shared" si="194"/>
        <v>0.011268019706371915</v>
      </c>
    </row>
    <row r="376" spans="1:45" ht="12.75">
      <c r="A376" s="1" t="s">
        <v>750</v>
      </c>
      <c r="B376" s="1" t="s">
        <v>751</v>
      </c>
      <c r="C376" s="2" t="s">
        <v>647</v>
      </c>
      <c r="D376" s="1"/>
      <c r="F376" s="67">
        <v>677208428</v>
      </c>
      <c r="G376" s="62">
        <v>73.43</v>
      </c>
      <c r="H376" s="10">
        <f t="shared" si="190"/>
        <v>0.7343000000000001</v>
      </c>
      <c r="I376" s="40">
        <v>3134467.61</v>
      </c>
      <c r="J376" s="40">
        <v>164278.53</v>
      </c>
      <c r="K376" s="40">
        <v>0</v>
      </c>
      <c r="L376" s="40">
        <v>200491.34</v>
      </c>
      <c r="M376" s="48">
        <f t="shared" si="176"/>
        <v>3499237.4799999995</v>
      </c>
      <c r="N376" s="40">
        <v>7449919</v>
      </c>
      <c r="O376" s="40">
        <v>3454487.51</v>
      </c>
      <c r="P376" s="40">
        <v>0</v>
      </c>
      <c r="Q376" s="4">
        <f t="shared" si="199"/>
        <v>10904406.51</v>
      </c>
      <c r="R376" s="40">
        <v>3589713</v>
      </c>
      <c r="S376" s="40">
        <v>0</v>
      </c>
      <c r="T376" s="4">
        <f t="shared" si="195"/>
        <v>3589713</v>
      </c>
      <c r="U376" s="4">
        <f t="shared" si="198"/>
        <v>17993356.99</v>
      </c>
      <c r="V376" s="5">
        <f t="shared" si="181"/>
        <v>0.5300750627988345</v>
      </c>
      <c r="W376" s="5">
        <f t="shared" si="182"/>
        <v>1.6101994687520338</v>
      </c>
      <c r="X376" s="5">
        <f t="shared" si="183"/>
        <v>0.516714992802777</v>
      </c>
      <c r="Y376" s="57"/>
      <c r="Z376" s="12">
        <f t="shared" si="184"/>
        <v>2.6569895243536457</v>
      </c>
      <c r="AA376" s="14">
        <v>229757.98764342454</v>
      </c>
      <c r="AB376" s="18">
        <f t="shared" si="196"/>
        <v>6104.645663051533</v>
      </c>
      <c r="AC376" s="19">
        <v>235.51077670312503</v>
      </c>
      <c r="AD376" s="18">
        <f t="shared" si="191"/>
        <v>5869.134886348408</v>
      </c>
      <c r="AE376" s="21"/>
      <c r="AF376" s="2">
        <f t="shared" si="200"/>
        <v>922250344.5458258</v>
      </c>
      <c r="AG376" s="5">
        <f t="shared" si="185"/>
        <v>0.3794238192150792</v>
      </c>
      <c r="AH376" s="5">
        <f t="shared" si="186"/>
        <v>1.1823694699046186</v>
      </c>
      <c r="AI376" s="5">
        <f t="shared" si="187"/>
        <v>0.38923411861318424</v>
      </c>
      <c r="AJ376" s="5">
        <f t="shared" si="188"/>
        <v>1.9510274077328822</v>
      </c>
      <c r="AL376" s="14">
        <v>5629.025735588708</v>
      </c>
      <c r="AM376" s="13">
        <f t="shared" si="189"/>
        <v>475.6199274628252</v>
      </c>
      <c r="AN376" s="29">
        <f t="shared" si="192"/>
        <v>0.08449418244009553</v>
      </c>
      <c r="AO376" s="71"/>
      <c r="AP376" s="93">
        <v>6042586.67</v>
      </c>
      <c r="AQ376" s="93">
        <v>6447966.609999999</v>
      </c>
      <c r="AR376" s="16">
        <f t="shared" si="193"/>
        <v>405379.9399999995</v>
      </c>
      <c r="AS376" s="73">
        <f t="shared" si="194"/>
        <v>0.06708715358815028</v>
      </c>
    </row>
    <row r="377" spans="1:45" ht="12.75">
      <c r="A377" s="1" t="s">
        <v>752</v>
      </c>
      <c r="B377" s="1" t="s">
        <v>753</v>
      </c>
      <c r="C377" s="2" t="s">
        <v>754</v>
      </c>
      <c r="D377" s="1"/>
      <c r="F377" s="67">
        <v>553615492</v>
      </c>
      <c r="G377" s="62">
        <v>64.86</v>
      </c>
      <c r="H377" s="10">
        <f t="shared" si="190"/>
        <v>0.6486</v>
      </c>
      <c r="I377" s="40">
        <v>1843793.83</v>
      </c>
      <c r="J377" s="40">
        <v>0</v>
      </c>
      <c r="K377" s="40">
        <v>0</v>
      </c>
      <c r="L377" s="40">
        <v>318892.8</v>
      </c>
      <c r="M377" s="48">
        <f t="shared" si="176"/>
        <v>2162686.63</v>
      </c>
      <c r="N377" s="40">
        <v>10053401</v>
      </c>
      <c r="O377" s="40">
        <v>0</v>
      </c>
      <c r="P377" s="40">
        <v>0</v>
      </c>
      <c r="Q377" s="4">
        <f t="shared" si="199"/>
        <v>10053401</v>
      </c>
      <c r="R377" s="40">
        <v>3704372.4</v>
      </c>
      <c r="S377" s="40">
        <v>0</v>
      </c>
      <c r="T377" s="4">
        <f t="shared" si="195"/>
        <v>3704372.4</v>
      </c>
      <c r="U377" s="4">
        <f t="shared" si="198"/>
        <v>15920460.03</v>
      </c>
      <c r="V377" s="5">
        <f t="shared" si="181"/>
        <v>0.6691236884678797</v>
      </c>
      <c r="W377" s="5">
        <f t="shared" si="182"/>
        <v>1.815953698058724</v>
      </c>
      <c r="X377" s="5">
        <f t="shared" si="183"/>
        <v>0.3906477801383491</v>
      </c>
      <c r="Y377" s="53"/>
      <c r="Z377" s="12">
        <f t="shared" si="184"/>
        <v>2.875725166664953</v>
      </c>
      <c r="AA377" s="14">
        <v>182812.79826464207</v>
      </c>
      <c r="AB377" s="18">
        <f t="shared" si="196"/>
        <v>5257.193647580742</v>
      </c>
      <c r="AC377" s="19">
        <v>275.02641238995005</v>
      </c>
      <c r="AD377" s="18">
        <f t="shared" si="191"/>
        <v>4982.167235190793</v>
      </c>
      <c r="AE377" s="21"/>
      <c r="AF377" s="2">
        <f t="shared" si="200"/>
        <v>853554566.7591736</v>
      </c>
      <c r="AG377" s="5">
        <f t="shared" si="185"/>
        <v>0.25337415019773324</v>
      </c>
      <c r="AH377" s="5">
        <f t="shared" si="186"/>
        <v>1.1778275685608885</v>
      </c>
      <c r="AI377" s="5">
        <f t="shared" si="187"/>
        <v>0.4339936243402668</v>
      </c>
      <c r="AJ377" s="5">
        <f t="shared" si="188"/>
        <v>1.8651953430988886</v>
      </c>
      <c r="AL377" s="14">
        <v>5070.691809406363</v>
      </c>
      <c r="AM377" s="13">
        <f t="shared" si="189"/>
        <v>186.50183817437937</v>
      </c>
      <c r="AN377" s="29">
        <f t="shared" si="192"/>
        <v>0.03678035368436512</v>
      </c>
      <c r="AO377" s="71"/>
      <c r="AP377" s="93">
        <v>7739705.93</v>
      </c>
      <c r="AQ377" s="93">
        <v>8234003.35</v>
      </c>
      <c r="AR377" s="16">
        <f t="shared" si="193"/>
        <v>494297.4199999999</v>
      </c>
      <c r="AS377" s="73">
        <f t="shared" si="194"/>
        <v>0.06386514222511293</v>
      </c>
    </row>
    <row r="378" spans="1:45" ht="12.75">
      <c r="A378" s="1" t="s">
        <v>755</v>
      </c>
      <c r="B378" s="1" t="s">
        <v>756</v>
      </c>
      <c r="C378" s="2" t="s">
        <v>754</v>
      </c>
      <c r="D378" s="1"/>
      <c r="F378" s="67">
        <v>496881975</v>
      </c>
      <c r="G378" s="62">
        <v>67.95</v>
      </c>
      <c r="H378" s="10">
        <f t="shared" si="190"/>
        <v>0.6795</v>
      </c>
      <c r="I378" s="40">
        <v>1657378.23</v>
      </c>
      <c r="J378" s="40">
        <v>0</v>
      </c>
      <c r="K378" s="40">
        <v>0</v>
      </c>
      <c r="L378" s="40">
        <v>286791.59</v>
      </c>
      <c r="M378" s="48">
        <f t="shared" si="176"/>
        <v>1944169.82</v>
      </c>
      <c r="N378" s="40">
        <v>8139740</v>
      </c>
      <c r="O378" s="40">
        <v>0</v>
      </c>
      <c r="P378" s="40">
        <v>0</v>
      </c>
      <c r="Q378" s="4">
        <f t="shared" si="199"/>
        <v>8139740</v>
      </c>
      <c r="R378" s="40">
        <v>1912995.6</v>
      </c>
      <c r="S378" s="40">
        <v>198753</v>
      </c>
      <c r="T378" s="4">
        <f aca="true" t="shared" si="201" ref="T378:T441">R378+S378</f>
        <v>2111748.6</v>
      </c>
      <c r="U378" s="4">
        <f t="shared" si="198"/>
        <v>12195658.42</v>
      </c>
      <c r="V378" s="5">
        <f t="shared" si="181"/>
        <v>0.42500004150885123</v>
      </c>
      <c r="W378" s="5">
        <f t="shared" si="182"/>
        <v>1.638163670557782</v>
      </c>
      <c r="X378" s="5">
        <f t="shared" si="183"/>
        <v>0.391273968028323</v>
      </c>
      <c r="Y378" s="53"/>
      <c r="Z378" s="12">
        <f t="shared" si="184"/>
        <v>2.454437680094956</v>
      </c>
      <c r="AA378" s="14">
        <v>307257.241130092</v>
      </c>
      <c r="AB378" s="18">
        <f t="shared" si="196"/>
        <v>7541.437501117195</v>
      </c>
      <c r="AC378" s="19">
        <v>214.9782400836</v>
      </c>
      <c r="AD378" s="18">
        <f t="shared" si="191"/>
        <v>7326.459261033595</v>
      </c>
      <c r="AE378" s="21"/>
      <c r="AF378" s="2">
        <f t="shared" si="200"/>
        <v>731246467.9911699</v>
      </c>
      <c r="AG378" s="5">
        <f t="shared" si="185"/>
        <v>0.26587066127524556</v>
      </c>
      <c r="AH378" s="5">
        <f t="shared" si="186"/>
        <v>1.1131322141440128</v>
      </c>
      <c r="AI378" s="5">
        <f t="shared" si="187"/>
        <v>0.26160749948717704</v>
      </c>
      <c r="AJ378" s="5">
        <f t="shared" si="188"/>
        <v>1.667790403624523</v>
      </c>
      <c r="AL378" s="14">
        <v>6906.031809894604</v>
      </c>
      <c r="AM378" s="13">
        <f t="shared" si="189"/>
        <v>635.4056912225915</v>
      </c>
      <c r="AN378" s="29">
        <f t="shared" si="192"/>
        <v>0.0920073507788098</v>
      </c>
      <c r="AO378" s="71"/>
      <c r="AP378" s="93">
        <v>3617978.33</v>
      </c>
      <c r="AQ378" s="93">
        <v>3600045.04</v>
      </c>
      <c r="AR378" s="16">
        <f t="shared" si="193"/>
        <v>-17933.290000000037</v>
      </c>
      <c r="AS378" s="73">
        <f t="shared" si="194"/>
        <v>-0.004956715702606222</v>
      </c>
    </row>
    <row r="379" spans="1:45" ht="12.75">
      <c r="A379" s="1" t="s">
        <v>757</v>
      </c>
      <c r="B379" s="1" t="s">
        <v>758</v>
      </c>
      <c r="C379" s="2" t="s">
        <v>754</v>
      </c>
      <c r="D379" s="1"/>
      <c r="E379" s="1" t="s">
        <v>1191</v>
      </c>
      <c r="F379" s="67">
        <v>704423345</v>
      </c>
      <c r="G379" s="62">
        <v>98.35</v>
      </c>
      <c r="H379" s="10">
        <f t="shared" si="190"/>
        <v>0.9834999999999999</v>
      </c>
      <c r="I379" s="40">
        <v>1633274.14</v>
      </c>
      <c r="J379" s="40">
        <v>0</v>
      </c>
      <c r="K379" s="40">
        <v>0</v>
      </c>
      <c r="L379" s="40">
        <v>282838.12</v>
      </c>
      <c r="M379" s="48">
        <f t="shared" si="176"/>
        <v>1916112.2599999998</v>
      </c>
      <c r="N379" s="40">
        <v>9278661</v>
      </c>
      <c r="O379" s="40">
        <v>0</v>
      </c>
      <c r="P379" s="40">
        <v>0</v>
      </c>
      <c r="Q379" s="4">
        <f t="shared" si="199"/>
        <v>9278661</v>
      </c>
      <c r="R379" s="40">
        <v>3760949</v>
      </c>
      <c r="S379" s="40">
        <v>0</v>
      </c>
      <c r="T379" s="4">
        <f t="shared" si="201"/>
        <v>3760949</v>
      </c>
      <c r="U379" s="4">
        <f t="shared" si="198"/>
        <v>14955722.26</v>
      </c>
      <c r="V379" s="5">
        <f t="shared" si="181"/>
        <v>0.533904650760829</v>
      </c>
      <c r="W379" s="5">
        <f t="shared" si="182"/>
        <v>1.3171995314834433</v>
      </c>
      <c r="X379" s="5">
        <f t="shared" si="183"/>
        <v>0.2720114649238378</v>
      </c>
      <c r="Y379" s="53"/>
      <c r="Z379" s="12">
        <f t="shared" si="184"/>
        <v>2.12311564716811</v>
      </c>
      <c r="AA379" s="14">
        <v>251372.62789680806</v>
      </c>
      <c r="AB379" s="18">
        <f t="shared" si="196"/>
        <v>5336.9315955748025</v>
      </c>
      <c r="AC379" s="19">
        <v>305.1808292718</v>
      </c>
      <c r="AD379" s="18">
        <f t="shared" si="191"/>
        <v>5031.750766303003</v>
      </c>
      <c r="AE379" s="21"/>
      <c r="AF379" s="2">
        <f t="shared" si="200"/>
        <v>716241326.8937469</v>
      </c>
      <c r="AG379" s="5">
        <f t="shared" si="185"/>
        <v>0.26752327575259444</v>
      </c>
      <c r="AH379" s="5">
        <f t="shared" si="186"/>
        <v>1.2954657392139666</v>
      </c>
      <c r="AI379" s="5">
        <f t="shared" si="187"/>
        <v>0.5250952240232754</v>
      </c>
      <c r="AJ379" s="5">
        <f t="shared" si="188"/>
        <v>2.088084238989836</v>
      </c>
      <c r="AL379" s="14">
        <v>5103.479937648208</v>
      </c>
      <c r="AM379" s="13">
        <f t="shared" si="189"/>
        <v>233.45165792659463</v>
      </c>
      <c r="AN379" s="29">
        <f t="shared" si="192"/>
        <v>0.04574362215170657</v>
      </c>
      <c r="AO379" s="71"/>
      <c r="AP379" s="93">
        <v>7977321</v>
      </c>
      <c r="AQ379" s="93">
        <v>7691216</v>
      </c>
      <c r="AR379" s="16">
        <f t="shared" si="193"/>
        <v>-286105</v>
      </c>
      <c r="AS379" s="73">
        <f t="shared" si="194"/>
        <v>-0.03586479721701057</v>
      </c>
    </row>
    <row r="380" spans="1:45" ht="12.75">
      <c r="A380" s="1" t="s">
        <v>759</v>
      </c>
      <c r="B380" s="1" t="s">
        <v>760</v>
      </c>
      <c r="C380" s="2" t="s">
        <v>754</v>
      </c>
      <c r="D380" s="1"/>
      <c r="F380" s="67">
        <v>786691019</v>
      </c>
      <c r="G380" s="62">
        <v>46.49</v>
      </c>
      <c r="H380" s="10">
        <f t="shared" si="190"/>
        <v>0.46490000000000004</v>
      </c>
      <c r="I380" s="40">
        <v>3728212.75</v>
      </c>
      <c r="J380" s="40">
        <v>0</v>
      </c>
      <c r="K380" s="40">
        <v>0</v>
      </c>
      <c r="L380" s="40">
        <v>648419.36</v>
      </c>
      <c r="M380" s="48">
        <f t="shared" si="176"/>
        <v>4376632.11</v>
      </c>
      <c r="N380" s="40">
        <v>0</v>
      </c>
      <c r="O380" s="40">
        <v>14427680.92</v>
      </c>
      <c r="P380" s="40">
        <v>0</v>
      </c>
      <c r="Q380" s="4">
        <f t="shared" si="199"/>
        <v>14427680.92</v>
      </c>
      <c r="R380" s="40">
        <v>5482113.21</v>
      </c>
      <c r="S380" s="40">
        <v>78669</v>
      </c>
      <c r="T380" s="4">
        <f t="shared" si="201"/>
        <v>5560782.21</v>
      </c>
      <c r="U380" s="4">
        <f t="shared" si="198"/>
        <v>24365095.240000002</v>
      </c>
      <c r="V380" s="5">
        <f t="shared" si="181"/>
        <v>0.7068572127680538</v>
      </c>
      <c r="W380" s="5">
        <f t="shared" si="182"/>
        <v>1.8339704625508126</v>
      </c>
      <c r="X380" s="5">
        <f t="shared" si="183"/>
        <v>0.5563343173236354</v>
      </c>
      <c r="Y380" s="53"/>
      <c r="Z380" s="12">
        <f t="shared" si="184"/>
        <v>3.097161992642502</v>
      </c>
      <c r="AA380" s="14">
        <v>241086.65330363772</v>
      </c>
      <c r="AB380" s="18">
        <f t="shared" si="196"/>
        <v>7466.844195454067</v>
      </c>
      <c r="AC380" s="19">
        <v>196.52968262812502</v>
      </c>
      <c r="AD380" s="18">
        <f t="shared" si="191"/>
        <v>7270.314512825942</v>
      </c>
      <c r="AE380" s="21"/>
      <c r="AF380" s="2">
        <f t="shared" si="200"/>
        <v>1692172551.086255</v>
      </c>
      <c r="AG380" s="5">
        <f t="shared" si="185"/>
        <v>0.2586398241237581</v>
      </c>
      <c r="AH380" s="5">
        <f t="shared" si="186"/>
        <v>0.8526128680398728</v>
      </c>
      <c r="AI380" s="5">
        <f t="shared" si="187"/>
        <v>0.32396892423771273</v>
      </c>
      <c r="AJ380" s="5">
        <f t="shared" si="188"/>
        <v>1.4398706103794991</v>
      </c>
      <c r="AL380" s="14">
        <v>6927.465948572036</v>
      </c>
      <c r="AM380" s="13">
        <f t="shared" si="189"/>
        <v>539.3782468820309</v>
      </c>
      <c r="AN380" s="29">
        <f t="shared" si="192"/>
        <v>0.0778608297588548</v>
      </c>
      <c r="AO380" s="71"/>
      <c r="AP380" s="93">
        <v>9673098.35</v>
      </c>
      <c r="AQ380" s="93">
        <v>10340924.26</v>
      </c>
      <c r="AR380" s="16">
        <f t="shared" si="193"/>
        <v>667825.9100000001</v>
      </c>
      <c r="AS380" s="73">
        <f t="shared" si="194"/>
        <v>0.0690395037697513</v>
      </c>
    </row>
    <row r="381" spans="1:45" ht="12.75">
      <c r="A381" s="1" t="s">
        <v>761</v>
      </c>
      <c r="B381" s="1" t="s">
        <v>762</v>
      </c>
      <c r="C381" s="2" t="s">
        <v>754</v>
      </c>
      <c r="D381" s="1"/>
      <c r="F381" s="67">
        <v>1286893289</v>
      </c>
      <c r="G381" s="62">
        <v>58.68</v>
      </c>
      <c r="H381" s="10">
        <f t="shared" si="190"/>
        <v>0.5868</v>
      </c>
      <c r="I381" s="40">
        <v>4967578.35</v>
      </c>
      <c r="J381" s="40">
        <v>0</v>
      </c>
      <c r="K381" s="40">
        <v>0</v>
      </c>
      <c r="L381" s="40">
        <v>859320.13</v>
      </c>
      <c r="M381" s="48">
        <f t="shared" si="176"/>
        <v>5826898.4799999995</v>
      </c>
      <c r="N381" s="40">
        <v>0</v>
      </c>
      <c r="O381" s="40">
        <v>19454240.6</v>
      </c>
      <c r="P381" s="40">
        <v>0</v>
      </c>
      <c r="Q381" s="4">
        <f aca="true" t="shared" si="202" ref="Q381:Q412">SUM(N381:P381)</f>
        <v>19454240.6</v>
      </c>
      <c r="R381" s="40">
        <v>5761933.44</v>
      </c>
      <c r="S381" s="40">
        <v>257379</v>
      </c>
      <c r="T381" s="4">
        <f t="shared" si="201"/>
        <v>6019312.44</v>
      </c>
      <c r="U381" s="4">
        <f t="shared" si="198"/>
        <v>31300451.520000003</v>
      </c>
      <c r="V381" s="5">
        <f t="shared" si="181"/>
        <v>0.46773982671689884</v>
      </c>
      <c r="W381" s="5">
        <f t="shared" si="182"/>
        <v>1.5117213498810935</v>
      </c>
      <c r="X381" s="5">
        <f t="shared" si="183"/>
        <v>0.45278800735124514</v>
      </c>
      <c r="Y381" s="53"/>
      <c r="Z381" s="12">
        <f t="shared" si="184"/>
        <v>2.4322491839492377</v>
      </c>
      <c r="AA381" s="14">
        <v>320465.54368666117</v>
      </c>
      <c r="AB381" s="18">
        <f t="shared" si="196"/>
        <v>7794.5205711573035</v>
      </c>
      <c r="AC381" s="19">
        <v>194.14234842750002</v>
      </c>
      <c r="AD381" s="18">
        <f t="shared" si="191"/>
        <v>7600.378222729803</v>
      </c>
      <c r="AE381" s="21"/>
      <c r="AF381" s="2">
        <f t="shared" si="200"/>
        <v>2193069681.322427</v>
      </c>
      <c r="AG381" s="5">
        <f t="shared" si="185"/>
        <v>0.2656960027137106</v>
      </c>
      <c r="AH381" s="5">
        <f t="shared" si="186"/>
        <v>0.8870780881102257</v>
      </c>
      <c r="AI381" s="5">
        <f t="shared" si="187"/>
        <v>0.2627337147137769</v>
      </c>
      <c r="AJ381" s="5">
        <f t="shared" si="188"/>
        <v>1.4272438211414127</v>
      </c>
      <c r="AL381" s="14">
        <v>7170.48348489978</v>
      </c>
      <c r="AM381" s="13">
        <f t="shared" si="189"/>
        <v>624.0370862575237</v>
      </c>
      <c r="AN381" s="29">
        <f t="shared" si="192"/>
        <v>0.08702859264255676</v>
      </c>
      <c r="AO381" s="71"/>
      <c r="AP381" s="93">
        <v>8862999.64</v>
      </c>
      <c r="AQ381" s="93">
        <v>9043212.4</v>
      </c>
      <c r="AR381" s="16">
        <f t="shared" si="193"/>
        <v>180212.75999999978</v>
      </c>
      <c r="AS381" s="73">
        <f t="shared" si="194"/>
        <v>0.020333156642213263</v>
      </c>
    </row>
    <row r="382" spans="1:45" ht="12.75">
      <c r="A382" s="1" t="s">
        <v>763</v>
      </c>
      <c r="B382" s="1" t="s">
        <v>764</v>
      </c>
      <c r="C382" s="2" t="s">
        <v>754</v>
      </c>
      <c r="D382" s="1"/>
      <c r="E382" s="65"/>
      <c r="F382" s="67">
        <v>302393233</v>
      </c>
      <c r="G382" s="62">
        <v>103.53</v>
      </c>
      <c r="H382" s="10">
        <f t="shared" si="190"/>
        <v>1.0353</v>
      </c>
      <c r="I382" s="40">
        <v>695551.42</v>
      </c>
      <c r="J382" s="40">
        <v>0</v>
      </c>
      <c r="K382" s="40">
        <v>0</v>
      </c>
      <c r="L382" s="40">
        <v>120579.14</v>
      </c>
      <c r="M382" s="48">
        <f t="shared" si="176"/>
        <v>816130.56</v>
      </c>
      <c r="N382" s="40">
        <v>2338657.29</v>
      </c>
      <c r="O382" s="40">
        <v>1449842.91</v>
      </c>
      <c r="P382" s="40">
        <v>0</v>
      </c>
      <c r="Q382" s="4">
        <f t="shared" si="202"/>
        <v>3788500.2</v>
      </c>
      <c r="R382" s="40">
        <v>1756320.15</v>
      </c>
      <c r="S382" s="40">
        <v>0</v>
      </c>
      <c r="T382" s="4">
        <f t="shared" si="201"/>
        <v>1756320.15</v>
      </c>
      <c r="U382" s="4">
        <f t="shared" si="198"/>
        <v>6360950.91</v>
      </c>
      <c r="V382" s="5">
        <f t="shared" si="181"/>
        <v>0.5808066974832072</v>
      </c>
      <c r="W382" s="5">
        <f t="shared" si="182"/>
        <v>1.2528389482842694</v>
      </c>
      <c r="X382" s="5">
        <f t="shared" si="183"/>
        <v>0.269890483958019</v>
      </c>
      <c r="Y382" s="53"/>
      <c r="Z382" s="12">
        <f t="shared" si="184"/>
        <v>2.1035361297254958</v>
      </c>
      <c r="AA382" s="14">
        <v>386828.4501061571</v>
      </c>
      <c r="AB382" s="18">
        <f t="shared" si="196"/>
        <v>8137.076208040177</v>
      </c>
      <c r="AC382" s="19">
        <v>238.46210864775003</v>
      </c>
      <c r="AD382" s="18">
        <f t="shared" si="191"/>
        <v>7898.614099392427</v>
      </c>
      <c r="AE382" s="21"/>
      <c r="AF382" s="2">
        <f t="shared" si="200"/>
        <v>292082713.2232203</v>
      </c>
      <c r="AG382" s="5">
        <f t="shared" si="185"/>
        <v>0.27941761804173715</v>
      </c>
      <c r="AH382" s="5">
        <f t="shared" si="186"/>
        <v>1.2970641631587043</v>
      </c>
      <c r="AI382" s="5">
        <f t="shared" si="187"/>
        <v>0.6013091739043644</v>
      </c>
      <c r="AJ382" s="5">
        <f t="shared" si="188"/>
        <v>2.177790955104806</v>
      </c>
      <c r="AL382" s="14">
        <v>7808.203033104062</v>
      </c>
      <c r="AM382" s="13">
        <f t="shared" si="189"/>
        <v>328.873174936115</v>
      </c>
      <c r="AN382" s="29">
        <f t="shared" si="192"/>
        <v>0.04211893230001925</v>
      </c>
      <c r="AO382" s="71"/>
      <c r="AP382" s="93">
        <v>2892810.13</v>
      </c>
      <c r="AQ382" s="93">
        <v>2942384.82</v>
      </c>
      <c r="AR382" s="16">
        <f t="shared" si="193"/>
        <v>49574.689999999944</v>
      </c>
      <c r="AS382" s="73">
        <f t="shared" si="194"/>
        <v>0.01713720837945211</v>
      </c>
    </row>
    <row r="383" spans="1:45" ht="12.75">
      <c r="A383" s="1" t="s">
        <v>765</v>
      </c>
      <c r="B383" s="1" t="s">
        <v>766</v>
      </c>
      <c r="C383" s="2" t="s">
        <v>754</v>
      </c>
      <c r="D383" s="1"/>
      <c r="F383" s="67">
        <v>943800188</v>
      </c>
      <c r="G383" s="62">
        <v>62.4</v>
      </c>
      <c r="H383" s="10">
        <f t="shared" si="190"/>
        <v>0.624</v>
      </c>
      <c r="I383" s="40">
        <v>3469580.93</v>
      </c>
      <c r="J383" s="40">
        <v>0</v>
      </c>
      <c r="K383" s="40">
        <v>0</v>
      </c>
      <c r="L383" s="40">
        <v>600567.12</v>
      </c>
      <c r="M383" s="48">
        <f t="shared" si="176"/>
        <v>4070148.0500000003</v>
      </c>
      <c r="N383" s="40">
        <v>11507456.09</v>
      </c>
      <c r="O383" s="40">
        <v>6884321.95</v>
      </c>
      <c r="P383" s="40">
        <v>0</v>
      </c>
      <c r="Q383" s="4">
        <f t="shared" si="202"/>
        <v>18391778.04</v>
      </c>
      <c r="R383" s="40">
        <v>3396030.61</v>
      </c>
      <c r="S383" s="40">
        <v>188760</v>
      </c>
      <c r="T383" s="4">
        <f t="shared" si="201"/>
        <v>3584790.61</v>
      </c>
      <c r="U383" s="4">
        <f t="shared" si="198"/>
        <v>26046716.7</v>
      </c>
      <c r="V383" s="5">
        <f t="shared" si="181"/>
        <v>0.37982516379833564</v>
      </c>
      <c r="W383" s="5">
        <f t="shared" si="182"/>
        <v>1.9486940428539095</v>
      </c>
      <c r="X383" s="5">
        <f t="shared" si="183"/>
        <v>0.43125103191863323</v>
      </c>
      <c r="Y383" s="53"/>
      <c r="Z383" s="12">
        <f t="shared" si="184"/>
        <v>2.7597702385708787</v>
      </c>
      <c r="AA383" s="14">
        <v>345886.8254403131</v>
      </c>
      <c r="AB383" s="18">
        <f t="shared" si="196"/>
        <v>9545.681667639366</v>
      </c>
      <c r="AC383" s="19">
        <v>242.74241652645003</v>
      </c>
      <c r="AD383" s="18">
        <f t="shared" si="191"/>
        <v>9302.939251112917</v>
      </c>
      <c r="AE383" s="21"/>
      <c r="AF383" s="2">
        <f t="shared" si="200"/>
        <v>1512500301.2820513</v>
      </c>
      <c r="AG383" s="5">
        <f t="shared" si="185"/>
        <v>0.2691006439172271</v>
      </c>
      <c r="AH383" s="5">
        <f t="shared" si="186"/>
        <v>1.2159850827408396</v>
      </c>
      <c r="AI383" s="5">
        <f t="shared" si="187"/>
        <v>0.22453090469611134</v>
      </c>
      <c r="AJ383" s="5">
        <f t="shared" si="188"/>
        <v>1.722096628868228</v>
      </c>
      <c r="AL383" s="14">
        <v>8502.487326515628</v>
      </c>
      <c r="AM383" s="13">
        <f t="shared" si="189"/>
        <v>1043.194341123739</v>
      </c>
      <c r="AN383" s="29">
        <f t="shared" si="192"/>
        <v>0.12269284281911967</v>
      </c>
      <c r="AO383" s="71"/>
      <c r="AP383" s="93">
        <v>7217877.24</v>
      </c>
      <c r="AQ383" s="93">
        <v>8677641.66</v>
      </c>
      <c r="AR383" s="16">
        <f t="shared" si="193"/>
        <v>1459764.42</v>
      </c>
      <c r="AS383" s="73">
        <f t="shared" si="194"/>
        <v>0.2022428993264507</v>
      </c>
    </row>
    <row r="384" spans="1:45" ht="12.75">
      <c r="A384" s="1" t="s">
        <v>767</v>
      </c>
      <c r="B384" s="1" t="s">
        <v>768</v>
      </c>
      <c r="C384" s="2" t="s">
        <v>754</v>
      </c>
      <c r="D384" s="1"/>
      <c r="F384" s="67">
        <v>2076259078</v>
      </c>
      <c r="G384" s="62">
        <v>91.46</v>
      </c>
      <c r="H384" s="10">
        <f t="shared" si="190"/>
        <v>0.9146</v>
      </c>
      <c r="I384" s="40">
        <v>5178381</v>
      </c>
      <c r="J384" s="40">
        <v>0</v>
      </c>
      <c r="K384" s="40">
        <v>0</v>
      </c>
      <c r="L384" s="40">
        <v>898568.24</v>
      </c>
      <c r="M384" s="48">
        <f t="shared" si="176"/>
        <v>6076949.24</v>
      </c>
      <c r="N384" s="40">
        <v>15830139</v>
      </c>
      <c r="O384" s="40">
        <v>11716791.54</v>
      </c>
      <c r="P384" s="40">
        <v>0</v>
      </c>
      <c r="Q384" s="4">
        <f t="shared" si="202"/>
        <v>27546930.54</v>
      </c>
      <c r="R384" s="40">
        <v>7136888.29</v>
      </c>
      <c r="S384" s="40">
        <v>0</v>
      </c>
      <c r="T384" s="4">
        <f t="shared" si="201"/>
        <v>7136888.29</v>
      </c>
      <c r="U384" s="4">
        <f t="shared" si="198"/>
        <v>40760768.07</v>
      </c>
      <c r="V384" s="5">
        <f t="shared" si="181"/>
        <v>0.3437378487888302</v>
      </c>
      <c r="W384" s="5">
        <f t="shared" si="182"/>
        <v>1.3267578613809197</v>
      </c>
      <c r="X384" s="5">
        <f t="shared" si="183"/>
        <v>0.2926874253984598</v>
      </c>
      <c r="Y384" s="53"/>
      <c r="Z384" s="12">
        <f t="shared" si="184"/>
        <v>1.9631831355682097</v>
      </c>
      <c r="AA384" s="14">
        <v>293913.89334760123</v>
      </c>
      <c r="AB384" s="18">
        <f t="shared" si="196"/>
        <v>5770.067987292042</v>
      </c>
      <c r="AC384" s="19">
        <v>239.82974692717502</v>
      </c>
      <c r="AD384" s="18">
        <f t="shared" si="191"/>
        <v>5530.238240364867</v>
      </c>
      <c r="AE384" s="21"/>
      <c r="AF384" s="2">
        <f t="shared" si="200"/>
        <v>2270128010.0590425</v>
      </c>
      <c r="AG384" s="5">
        <f t="shared" si="185"/>
        <v>0.26769191926943137</v>
      </c>
      <c r="AH384" s="5">
        <f t="shared" si="186"/>
        <v>1.213452740018989</v>
      </c>
      <c r="AI384" s="5">
        <f t="shared" si="187"/>
        <v>0.31438263650226406</v>
      </c>
      <c r="AJ384" s="5">
        <f t="shared" si="188"/>
        <v>1.7955272957906845</v>
      </c>
      <c r="AL384" s="14">
        <v>5279.064250749611</v>
      </c>
      <c r="AM384" s="13">
        <f t="shared" si="189"/>
        <v>491.0037365424305</v>
      </c>
      <c r="AN384" s="29">
        <f t="shared" si="192"/>
        <v>0.09300961557206079</v>
      </c>
      <c r="AO384" s="71"/>
      <c r="AP384" s="93">
        <v>14295625.34</v>
      </c>
      <c r="AQ384" s="93">
        <v>15250379.45</v>
      </c>
      <c r="AR384" s="16">
        <f t="shared" si="193"/>
        <v>954754.1099999994</v>
      </c>
      <c r="AS384" s="73">
        <f t="shared" si="194"/>
        <v>0.06678645300870759</v>
      </c>
    </row>
    <row r="385" spans="1:45" ht="12.75">
      <c r="A385" s="1" t="s">
        <v>769</v>
      </c>
      <c r="B385" s="1" t="s">
        <v>770</v>
      </c>
      <c r="C385" s="2" t="s">
        <v>754</v>
      </c>
      <c r="D385" s="1"/>
      <c r="F385" s="67">
        <v>683976791</v>
      </c>
      <c r="G385" s="62">
        <v>67.42</v>
      </c>
      <c r="H385" s="10">
        <f t="shared" si="190"/>
        <v>0.6742</v>
      </c>
      <c r="I385" s="40">
        <v>2210548.25</v>
      </c>
      <c r="J385" s="40">
        <v>0</v>
      </c>
      <c r="K385" s="40">
        <v>0</v>
      </c>
      <c r="L385" s="40">
        <v>383314.48</v>
      </c>
      <c r="M385" s="48">
        <f t="shared" si="176"/>
        <v>2593862.73</v>
      </c>
      <c r="N385" s="40">
        <v>11847693</v>
      </c>
      <c r="O385" s="40">
        <v>0</v>
      </c>
      <c r="P385" s="40">
        <v>0</v>
      </c>
      <c r="Q385" s="4">
        <f t="shared" si="202"/>
        <v>11847693</v>
      </c>
      <c r="R385" s="40">
        <v>7776234</v>
      </c>
      <c r="S385" s="40">
        <v>0</v>
      </c>
      <c r="T385" s="4">
        <f t="shared" si="201"/>
        <v>7776234</v>
      </c>
      <c r="U385" s="4">
        <f t="shared" si="198"/>
        <v>22217789.73</v>
      </c>
      <c r="V385" s="5">
        <f t="shared" si="181"/>
        <v>1.136914892774483</v>
      </c>
      <c r="W385" s="5">
        <f t="shared" si="182"/>
        <v>1.7321776346647995</v>
      </c>
      <c r="X385" s="5">
        <f t="shared" si="183"/>
        <v>0.3792325652172604</v>
      </c>
      <c r="Y385" s="53"/>
      <c r="Z385" s="12">
        <f t="shared" si="184"/>
        <v>3.2483250926565432</v>
      </c>
      <c r="AA385" s="14">
        <v>134089.1514806378</v>
      </c>
      <c r="AB385" s="18">
        <f t="shared" si="196"/>
        <v>4355.651554075801</v>
      </c>
      <c r="AC385" s="19">
        <v>330.61877751960003</v>
      </c>
      <c r="AD385" s="18">
        <f t="shared" si="191"/>
        <v>4025.032776556201</v>
      </c>
      <c r="AE385" s="21"/>
      <c r="AF385" s="2">
        <f t="shared" si="200"/>
        <v>1014501321.5663007</v>
      </c>
      <c r="AG385" s="5">
        <f t="shared" si="185"/>
        <v>0.255678595469477</v>
      </c>
      <c r="AH385" s="5">
        <f t="shared" si="186"/>
        <v>1.1678341612910081</v>
      </c>
      <c r="AI385" s="5">
        <f t="shared" si="187"/>
        <v>0.7665080207085565</v>
      </c>
      <c r="AJ385" s="5">
        <f t="shared" si="188"/>
        <v>2.1900207774690412</v>
      </c>
      <c r="AL385" s="14">
        <v>4162.3291420034675</v>
      </c>
      <c r="AM385" s="13">
        <f t="shared" si="189"/>
        <v>193.32241207233346</v>
      </c>
      <c r="AN385" s="29">
        <f t="shared" si="192"/>
        <v>0.04644572917635268</v>
      </c>
      <c r="AO385" s="71"/>
      <c r="AP385" s="93">
        <v>16243641</v>
      </c>
      <c r="AQ385" s="93">
        <v>14328493</v>
      </c>
      <c r="AR385" s="16">
        <f t="shared" si="193"/>
        <v>-1915148</v>
      </c>
      <c r="AS385" s="73">
        <f t="shared" si="194"/>
        <v>-0.11790139907672177</v>
      </c>
    </row>
    <row r="386" spans="1:45" ht="12.75">
      <c r="A386" s="1" t="s">
        <v>771</v>
      </c>
      <c r="B386" s="1" t="s">
        <v>772</v>
      </c>
      <c r="C386" s="2" t="s">
        <v>754</v>
      </c>
      <c r="D386" s="1"/>
      <c r="F386" s="67">
        <v>2471585657</v>
      </c>
      <c r="G386" s="62">
        <v>96.14</v>
      </c>
      <c r="H386" s="10">
        <f t="shared" si="190"/>
        <v>0.9614</v>
      </c>
      <c r="I386" s="40">
        <v>6141401.18</v>
      </c>
      <c r="J386" s="40">
        <v>0</v>
      </c>
      <c r="K386" s="40">
        <v>0</v>
      </c>
      <c r="L386" s="40">
        <v>1066052.53</v>
      </c>
      <c r="M386" s="48">
        <f aca="true" t="shared" si="203" ref="M386:M417">SUM(I386:L386)</f>
        <v>7207453.71</v>
      </c>
      <c r="N386" s="40">
        <v>13202717.5</v>
      </c>
      <c r="O386" s="40">
        <v>6251306.13</v>
      </c>
      <c r="P386" s="40">
        <v>0</v>
      </c>
      <c r="Q386" s="4">
        <f t="shared" si="202"/>
        <v>19454023.63</v>
      </c>
      <c r="R386" s="40">
        <v>9078059.42</v>
      </c>
      <c r="S386" s="40">
        <v>247159</v>
      </c>
      <c r="T386" s="4">
        <f t="shared" si="201"/>
        <v>9325218.42</v>
      </c>
      <c r="U386" s="4">
        <f t="shared" si="198"/>
        <v>35986695.76</v>
      </c>
      <c r="V386" s="5">
        <f aca="true" t="shared" si="204" ref="V386:V449">(T386/F386)*100</f>
        <v>0.37729699529487115</v>
      </c>
      <c r="W386" s="5">
        <f aca="true" t="shared" si="205" ref="W386:W449">(Q386/F386)*100</f>
        <v>0.7871069964701611</v>
      </c>
      <c r="X386" s="5">
        <f aca="true" t="shared" si="206" ref="X386:X449">(M386/F386)*100</f>
        <v>0.2916125398926443</v>
      </c>
      <c r="Y386" s="53"/>
      <c r="Z386" s="12">
        <f aca="true" t="shared" si="207" ref="Z386:Z449">((U386/F386)*100)-Y386</f>
        <v>1.4560165316576765</v>
      </c>
      <c r="AA386" s="14">
        <v>351816.08662026294</v>
      </c>
      <c r="AB386" s="18">
        <f t="shared" si="196"/>
        <v>5122.500382222119</v>
      </c>
      <c r="AC386" s="19">
        <v>168.42823253437504</v>
      </c>
      <c r="AD386" s="18">
        <f t="shared" si="191"/>
        <v>4954.072149687744</v>
      </c>
      <c r="AE386" s="21"/>
      <c r="AF386" s="2">
        <f t="shared" si="200"/>
        <v>2570819281.2565007</v>
      </c>
      <c r="AG386" s="5">
        <f aca="true" t="shared" si="208" ref="AG386:AG449">(M386/AF386)*100</f>
        <v>0.28035629585278826</v>
      </c>
      <c r="AH386" s="5">
        <f aca="true" t="shared" si="209" ref="AH386:AH449">(Q386/AF386)*100</f>
        <v>0.756724666406413</v>
      </c>
      <c r="AI386" s="5">
        <f aca="true" t="shared" si="210" ref="AI386:AI449">(R386/AF386)*100</f>
        <v>0.3531193143830419</v>
      </c>
      <c r="AJ386" s="5">
        <f aca="true" t="shared" si="211" ref="AJ386:AJ449">(U386/AF386)*100</f>
        <v>1.3998142935356903</v>
      </c>
      <c r="AL386" s="14">
        <v>4816.915113118705</v>
      </c>
      <c r="AM386" s="13">
        <f aca="true" t="shared" si="212" ref="AM386:AM449">AB386-AL386</f>
        <v>305.58526910341334</v>
      </c>
      <c r="AN386" s="29">
        <f t="shared" si="192"/>
        <v>0.06344003619062379</v>
      </c>
      <c r="AO386" s="71"/>
      <c r="AP386" s="93">
        <v>13899926.02</v>
      </c>
      <c r="AQ386" s="93">
        <v>15075225.07</v>
      </c>
      <c r="AR386" s="16">
        <f t="shared" si="193"/>
        <v>1175299.0500000007</v>
      </c>
      <c r="AS386" s="73">
        <f t="shared" si="194"/>
        <v>0.08455433851294705</v>
      </c>
    </row>
    <row r="387" spans="1:45" ht="12.75">
      <c r="A387" s="1" t="s">
        <v>773</v>
      </c>
      <c r="B387" s="1" t="s">
        <v>774</v>
      </c>
      <c r="C387" s="2" t="s">
        <v>754</v>
      </c>
      <c r="D387" s="1"/>
      <c r="F387" s="67">
        <v>1591994757</v>
      </c>
      <c r="G387" s="62">
        <v>60.81</v>
      </c>
      <c r="H387" s="10">
        <f aca="true" t="shared" si="213" ref="H387:H450">G387/100</f>
        <v>0.6081</v>
      </c>
      <c r="I387" s="40">
        <v>5929798.01</v>
      </c>
      <c r="J387" s="40">
        <v>0</v>
      </c>
      <c r="K387" s="40">
        <v>0</v>
      </c>
      <c r="L387" s="40">
        <v>1026755.57</v>
      </c>
      <c r="M387" s="48">
        <f t="shared" si="203"/>
        <v>6956553.58</v>
      </c>
      <c r="N387" s="40">
        <v>10946888.5</v>
      </c>
      <c r="O387" s="40">
        <v>5383852.87</v>
      </c>
      <c r="P387" s="40">
        <v>0</v>
      </c>
      <c r="Q387" s="4">
        <f t="shared" si="202"/>
        <v>16330741.370000001</v>
      </c>
      <c r="R387" s="40">
        <v>7840138</v>
      </c>
      <c r="S387" s="40">
        <v>0</v>
      </c>
      <c r="T387" s="4">
        <f t="shared" si="201"/>
        <v>7840138</v>
      </c>
      <c r="U387" s="4">
        <f t="shared" si="198"/>
        <v>31127432.950000003</v>
      </c>
      <c r="V387" s="5">
        <f t="shared" si="204"/>
        <v>0.49247260178005725</v>
      </c>
      <c r="W387" s="5">
        <f t="shared" si="205"/>
        <v>1.0258037156337192</v>
      </c>
      <c r="X387" s="5">
        <f t="shared" si="206"/>
        <v>0.43697088507434073</v>
      </c>
      <c r="Y387" s="53"/>
      <c r="Z387" s="12">
        <f t="shared" si="207"/>
        <v>1.9552472024881176</v>
      </c>
      <c r="AA387" s="14">
        <v>260387.4139626352</v>
      </c>
      <c r="AB387" s="18">
        <f t="shared" si="196"/>
        <v>5091.217627135579</v>
      </c>
      <c r="AC387" s="19">
        <v>156.17187531000002</v>
      </c>
      <c r="AD387" s="18">
        <f aca="true" t="shared" si="214" ref="AD387:AD418">AB387-AC387</f>
        <v>4935.045751825579</v>
      </c>
      <c r="AE387" s="21"/>
      <c r="AF387" s="2">
        <f t="shared" si="200"/>
        <v>2617981840.157869</v>
      </c>
      <c r="AG387" s="5">
        <f t="shared" si="208"/>
        <v>0.2657219952137066</v>
      </c>
      <c r="AH387" s="5">
        <f t="shared" si="209"/>
        <v>0.6237912394768648</v>
      </c>
      <c r="AI387" s="5">
        <f t="shared" si="210"/>
        <v>0.2994725891424528</v>
      </c>
      <c r="AJ387" s="5">
        <f t="shared" si="211"/>
        <v>1.1889858238330242</v>
      </c>
      <c r="AL387" s="14">
        <v>4728.726248971011</v>
      </c>
      <c r="AM387" s="13">
        <f t="shared" si="212"/>
        <v>362.49137816456823</v>
      </c>
      <c r="AN387" s="29">
        <f aca="true" t="shared" si="215" ref="AN387:AN418">AM387/AL387</f>
        <v>0.07665729819810309</v>
      </c>
      <c r="AO387" s="71"/>
      <c r="AP387" s="93">
        <v>11441176</v>
      </c>
      <c r="AQ387" s="93">
        <v>12421625</v>
      </c>
      <c r="AR387" s="16">
        <f aca="true" t="shared" si="216" ref="AR387:AR450">AQ387-AP387</f>
        <v>980449</v>
      </c>
      <c r="AS387" s="73">
        <f aca="true" t="shared" si="217" ref="AS387:AS450">AR387/AP387</f>
        <v>0.08569477473294704</v>
      </c>
    </row>
    <row r="388" spans="1:45" ht="12.75">
      <c r="A388" s="1" t="s">
        <v>775</v>
      </c>
      <c r="B388" s="1" t="s">
        <v>776</v>
      </c>
      <c r="C388" s="2" t="s">
        <v>754</v>
      </c>
      <c r="D388" s="1"/>
      <c r="F388" s="67">
        <v>2055518136</v>
      </c>
      <c r="G388" s="62">
        <v>70.53</v>
      </c>
      <c r="H388" s="10">
        <f t="shared" si="213"/>
        <v>0.7053</v>
      </c>
      <c r="I388" s="40">
        <v>6922267.2</v>
      </c>
      <c r="J388" s="40">
        <v>0</v>
      </c>
      <c r="K388" s="40">
        <v>0</v>
      </c>
      <c r="L388" s="40">
        <v>1204797.38</v>
      </c>
      <c r="M388" s="48">
        <f t="shared" si="203"/>
        <v>8127064.58</v>
      </c>
      <c r="N388" s="40">
        <v>15465251.5</v>
      </c>
      <c r="O388" s="40">
        <v>7568867.99</v>
      </c>
      <c r="P388" s="40">
        <v>0</v>
      </c>
      <c r="Q388" s="4">
        <f t="shared" si="202"/>
        <v>23034119.490000002</v>
      </c>
      <c r="R388" s="40">
        <v>8657081.32</v>
      </c>
      <c r="S388" s="40">
        <v>411103.63</v>
      </c>
      <c r="T388" s="4">
        <f t="shared" si="201"/>
        <v>9068184.950000001</v>
      </c>
      <c r="U388" s="4">
        <f t="shared" si="198"/>
        <v>40229369.02</v>
      </c>
      <c r="V388" s="5">
        <f t="shared" si="204"/>
        <v>0.44116297449199454</v>
      </c>
      <c r="W388" s="5">
        <f t="shared" si="205"/>
        <v>1.120599185508719</v>
      </c>
      <c r="X388" s="5">
        <f t="shared" si="206"/>
        <v>0.3953779067994562</v>
      </c>
      <c r="Y388" s="53"/>
      <c r="Z388" s="12">
        <f t="shared" si="207"/>
        <v>1.9571400668001697</v>
      </c>
      <c r="AA388" s="14">
        <v>235794.32700106723</v>
      </c>
      <c r="AB388" s="18">
        <f t="shared" si="196"/>
        <v>4614.825248979698</v>
      </c>
      <c r="AC388" s="19">
        <v>186.14141793135</v>
      </c>
      <c r="AD388" s="18">
        <f t="shared" si="214"/>
        <v>4428.683831048348</v>
      </c>
      <c r="AE388" s="21"/>
      <c r="AF388" s="2">
        <f t="shared" si="200"/>
        <v>2914388396.427052</v>
      </c>
      <c r="AG388" s="5">
        <f t="shared" si="208"/>
        <v>0.2788600376656565</v>
      </c>
      <c r="AH388" s="5">
        <f t="shared" si="209"/>
        <v>0.7903586055392996</v>
      </c>
      <c r="AI388" s="5">
        <f t="shared" si="210"/>
        <v>0.2970462458131287</v>
      </c>
      <c r="AJ388" s="5">
        <f t="shared" si="211"/>
        <v>1.3803708891141597</v>
      </c>
      <c r="AL388" s="14">
        <v>4337.197034087517</v>
      </c>
      <c r="AM388" s="13">
        <f t="shared" si="212"/>
        <v>277.62821489218095</v>
      </c>
      <c r="AN388" s="29">
        <f t="shared" si="215"/>
        <v>0.06401097591605955</v>
      </c>
      <c r="AO388" s="71"/>
      <c r="AP388" s="93">
        <v>16284070.469999999</v>
      </c>
      <c r="AQ388" s="93">
        <v>16840003.48</v>
      </c>
      <c r="AR388" s="16">
        <f t="shared" si="216"/>
        <v>555933.0100000016</v>
      </c>
      <c r="AS388" s="73">
        <f t="shared" si="217"/>
        <v>0.034139683381019026</v>
      </c>
    </row>
    <row r="389" spans="1:45" ht="12.75">
      <c r="A389" s="1" t="s">
        <v>777</v>
      </c>
      <c r="B389" s="1" t="s">
        <v>778</v>
      </c>
      <c r="C389" s="2" t="s">
        <v>754</v>
      </c>
      <c r="D389" s="1"/>
      <c r="F389" s="67">
        <v>1932977780</v>
      </c>
      <c r="G389" s="62">
        <v>102.02</v>
      </c>
      <c r="H389" s="10">
        <f t="shared" si="213"/>
        <v>1.0202</v>
      </c>
      <c r="I389" s="40">
        <v>4312897.37</v>
      </c>
      <c r="J389" s="40">
        <v>0</v>
      </c>
      <c r="K389" s="40">
        <v>0</v>
      </c>
      <c r="L389" s="40">
        <v>749775.59</v>
      </c>
      <c r="M389" s="48">
        <f t="shared" si="203"/>
        <v>5062672.96</v>
      </c>
      <c r="N389" s="40">
        <v>6783168.5</v>
      </c>
      <c r="O389" s="40">
        <v>0</v>
      </c>
      <c r="P389" s="40">
        <v>0</v>
      </c>
      <c r="Q389" s="4">
        <f t="shared" si="202"/>
        <v>6783168.5</v>
      </c>
      <c r="R389" s="40">
        <v>3942627.37</v>
      </c>
      <c r="S389" s="40">
        <v>386595</v>
      </c>
      <c r="T389" s="4">
        <f t="shared" si="201"/>
        <v>4329222.37</v>
      </c>
      <c r="U389" s="4">
        <f t="shared" si="198"/>
        <v>16175063.830000002</v>
      </c>
      <c r="V389" s="5">
        <f t="shared" si="204"/>
        <v>0.22396648398100055</v>
      </c>
      <c r="W389" s="5">
        <f t="shared" si="205"/>
        <v>0.35091807935836694</v>
      </c>
      <c r="X389" s="5">
        <f t="shared" si="206"/>
        <v>0.2619105616413242</v>
      </c>
      <c r="Y389" s="53"/>
      <c r="Z389" s="12">
        <f t="shared" si="207"/>
        <v>0.8367951249806919</v>
      </c>
      <c r="AA389" s="14">
        <v>1155673.0553385417</v>
      </c>
      <c r="AB389" s="18">
        <f t="shared" si="196"/>
        <v>9670.61578778833</v>
      </c>
      <c r="AC389" s="19">
        <v>67.72379160375</v>
      </c>
      <c r="AD389" s="18">
        <f t="shared" si="214"/>
        <v>9602.89199618458</v>
      </c>
      <c r="AE389" s="21"/>
      <c r="AF389" s="2">
        <f t="shared" si="200"/>
        <v>1894704744.1678102</v>
      </c>
      <c r="AG389" s="5">
        <f t="shared" si="208"/>
        <v>0.26720115498647895</v>
      </c>
      <c r="AH389" s="5">
        <f t="shared" si="209"/>
        <v>0.358006624561406</v>
      </c>
      <c r="AI389" s="5">
        <f t="shared" si="210"/>
        <v>0.20808663630235832</v>
      </c>
      <c r="AJ389" s="5">
        <f t="shared" si="211"/>
        <v>0.8536983865053018</v>
      </c>
      <c r="AL389" s="14">
        <v>8468.6585572509</v>
      </c>
      <c r="AM389" s="13">
        <f t="shared" si="212"/>
        <v>1201.9572305374313</v>
      </c>
      <c r="AN389" s="29">
        <f t="shared" si="215"/>
        <v>0.14193006158080498</v>
      </c>
      <c r="AO389" s="71"/>
      <c r="AP389" s="93">
        <v>6086055.48</v>
      </c>
      <c r="AQ389" s="93">
        <v>6507705.25</v>
      </c>
      <c r="AR389" s="16">
        <f t="shared" si="216"/>
        <v>421649.76999999955</v>
      </c>
      <c r="AS389" s="73">
        <f t="shared" si="217"/>
        <v>0.06928128923333435</v>
      </c>
    </row>
    <row r="390" spans="1:45" ht="12.75">
      <c r="A390" s="1" t="s">
        <v>779</v>
      </c>
      <c r="B390" s="1" t="s">
        <v>780</v>
      </c>
      <c r="C390" s="2" t="s">
        <v>754</v>
      </c>
      <c r="D390" s="1"/>
      <c r="F390" s="67">
        <v>1305600553</v>
      </c>
      <c r="G390" s="62">
        <v>66.26</v>
      </c>
      <c r="H390" s="10">
        <f t="shared" si="213"/>
        <v>0.6626000000000001</v>
      </c>
      <c r="I390" s="40">
        <v>4362827.86</v>
      </c>
      <c r="J390" s="40">
        <v>0</v>
      </c>
      <c r="K390" s="40">
        <v>0</v>
      </c>
      <c r="L390" s="40">
        <v>750532.38</v>
      </c>
      <c r="M390" s="48">
        <f t="shared" si="203"/>
        <v>5113360.24</v>
      </c>
      <c r="N390" s="40">
        <v>26181087.5</v>
      </c>
      <c r="O390" s="40">
        <v>0</v>
      </c>
      <c r="P390" s="40">
        <v>0</v>
      </c>
      <c r="Q390" s="4">
        <f t="shared" si="202"/>
        <v>26181087.5</v>
      </c>
      <c r="R390" s="40">
        <v>8717835</v>
      </c>
      <c r="S390" s="40">
        <v>326400</v>
      </c>
      <c r="T390" s="4">
        <f t="shared" si="201"/>
        <v>9044235</v>
      </c>
      <c r="U390" s="4">
        <f t="shared" si="198"/>
        <v>40338682.74</v>
      </c>
      <c r="V390" s="5">
        <f t="shared" si="204"/>
        <v>0.692726039309513</v>
      </c>
      <c r="W390" s="5">
        <f t="shared" si="205"/>
        <v>2.0052907790090373</v>
      </c>
      <c r="X390" s="5">
        <f t="shared" si="206"/>
        <v>0.39164813680957444</v>
      </c>
      <c r="Y390" s="53"/>
      <c r="Z390" s="12">
        <f t="shared" si="207"/>
        <v>3.089664955128125</v>
      </c>
      <c r="AA390" s="14">
        <v>150876.91384369164</v>
      </c>
      <c r="AB390" s="18">
        <f t="shared" si="196"/>
        <v>4661.591132407395</v>
      </c>
      <c r="AC390" s="19">
        <v>273.66066785295</v>
      </c>
      <c r="AD390" s="18">
        <f t="shared" si="214"/>
        <v>4387.930464554445</v>
      </c>
      <c r="AE390" s="21"/>
      <c r="AF390" s="2">
        <f t="shared" si="200"/>
        <v>1970420393.902807</v>
      </c>
      <c r="AG390" s="5">
        <f t="shared" si="208"/>
        <v>0.25950605545002403</v>
      </c>
      <c r="AH390" s="5">
        <f t="shared" si="209"/>
        <v>1.3287056701713884</v>
      </c>
      <c r="AI390" s="5">
        <f t="shared" si="210"/>
        <v>0.4424352806627526</v>
      </c>
      <c r="AJ390" s="5">
        <f t="shared" si="211"/>
        <v>2.047211999267896</v>
      </c>
      <c r="AL390" s="14">
        <v>4127.366655441515</v>
      </c>
      <c r="AM390" s="13">
        <f t="shared" si="212"/>
        <v>534.2244769658801</v>
      </c>
      <c r="AN390" s="29">
        <f t="shared" si="215"/>
        <v>0.1294347029386302</v>
      </c>
      <c r="AO390" s="71"/>
      <c r="AP390" s="93">
        <v>14265658.99</v>
      </c>
      <c r="AQ390" s="93">
        <v>15271932.15</v>
      </c>
      <c r="AR390" s="16">
        <f t="shared" si="216"/>
        <v>1006273.1600000001</v>
      </c>
      <c r="AS390" s="73">
        <f t="shared" si="217"/>
        <v>0.07053814763870225</v>
      </c>
    </row>
    <row r="391" spans="1:45" ht="12.75">
      <c r="A391" s="1" t="s">
        <v>781</v>
      </c>
      <c r="B391" s="1" t="s">
        <v>782</v>
      </c>
      <c r="C391" s="2" t="s">
        <v>754</v>
      </c>
      <c r="D391" s="1"/>
      <c r="E391" s="65"/>
      <c r="F391" s="67">
        <v>1552557221</v>
      </c>
      <c r="G391" s="62">
        <v>87.42</v>
      </c>
      <c r="H391" s="10">
        <f t="shared" si="213"/>
        <v>0.8742</v>
      </c>
      <c r="I391" s="40">
        <v>4037285.86</v>
      </c>
      <c r="J391" s="40">
        <v>0</v>
      </c>
      <c r="K391" s="40">
        <v>0</v>
      </c>
      <c r="L391" s="40">
        <v>699031.45</v>
      </c>
      <c r="M391" s="48">
        <f t="shared" si="203"/>
        <v>4736317.31</v>
      </c>
      <c r="N391" s="40">
        <v>22586153.5</v>
      </c>
      <c r="O391" s="40">
        <v>0</v>
      </c>
      <c r="P391" s="40">
        <v>0</v>
      </c>
      <c r="Q391" s="4">
        <f t="shared" si="202"/>
        <v>22586153.5</v>
      </c>
      <c r="R391" s="40">
        <v>6499180.54</v>
      </c>
      <c r="S391" s="40">
        <v>77627.86</v>
      </c>
      <c r="T391" s="4">
        <f t="shared" si="201"/>
        <v>6576808.4</v>
      </c>
      <c r="U391" s="4">
        <f t="shared" si="198"/>
        <v>33899279.21</v>
      </c>
      <c r="V391" s="5">
        <f t="shared" si="204"/>
        <v>0.42361133689899605</v>
      </c>
      <c r="W391" s="5">
        <f t="shared" si="205"/>
        <v>1.454771083120034</v>
      </c>
      <c r="X391" s="5">
        <f t="shared" si="206"/>
        <v>0.30506555545497666</v>
      </c>
      <c r="Y391" s="53"/>
      <c r="Z391" s="12">
        <f t="shared" si="207"/>
        <v>2.1834479754740066</v>
      </c>
      <c r="AA391" s="14">
        <v>435996.85847589426</v>
      </c>
      <c r="AB391" s="18">
        <f t="shared" si="196"/>
        <v>9519.764579522183</v>
      </c>
      <c r="AC391" s="19">
        <v>269.5785466815</v>
      </c>
      <c r="AD391" s="18">
        <f t="shared" si="214"/>
        <v>9250.186032840684</v>
      </c>
      <c r="AE391" s="21"/>
      <c r="AF391" s="2">
        <f t="shared" si="200"/>
        <v>1775974858.1560285</v>
      </c>
      <c r="AG391" s="5">
        <f t="shared" si="208"/>
        <v>0.2666883085787406</v>
      </c>
      <c r="AH391" s="5">
        <f t="shared" si="209"/>
        <v>1.2717608808635337</v>
      </c>
      <c r="AI391" s="5">
        <f t="shared" si="210"/>
        <v>0.36595003077622473</v>
      </c>
      <c r="AJ391" s="5">
        <f t="shared" si="211"/>
        <v>1.9087702201593764</v>
      </c>
      <c r="AL391" s="14">
        <v>8825.413285475353</v>
      </c>
      <c r="AM391" s="13">
        <f t="shared" si="212"/>
        <v>694.3512940468299</v>
      </c>
      <c r="AN391" s="29">
        <f t="shared" si="215"/>
        <v>0.07867634881072098</v>
      </c>
      <c r="AO391" s="71"/>
      <c r="AP391" s="93">
        <v>9392100.99</v>
      </c>
      <c r="AQ391" s="93">
        <v>9073566.75</v>
      </c>
      <c r="AR391" s="16">
        <f t="shared" si="216"/>
        <v>-318534.2400000002</v>
      </c>
      <c r="AS391" s="73">
        <f t="shared" si="217"/>
        <v>-0.03391512083815447</v>
      </c>
    </row>
    <row r="392" spans="1:45" ht="12.75">
      <c r="A392" s="1" t="s">
        <v>783</v>
      </c>
      <c r="B392" s="1" t="s">
        <v>784</v>
      </c>
      <c r="C392" s="2" t="s">
        <v>754</v>
      </c>
      <c r="D392" s="1"/>
      <c r="F392" s="67">
        <v>738154113</v>
      </c>
      <c r="G392" s="62">
        <v>66.76</v>
      </c>
      <c r="H392" s="10">
        <f t="shared" si="213"/>
        <v>0.6676000000000001</v>
      </c>
      <c r="I392" s="40">
        <v>2447482.05</v>
      </c>
      <c r="J392" s="40">
        <v>0</v>
      </c>
      <c r="K392" s="40">
        <v>0</v>
      </c>
      <c r="L392" s="40">
        <v>424841.44</v>
      </c>
      <c r="M392" s="48">
        <f t="shared" si="203"/>
        <v>2872323.4899999998</v>
      </c>
      <c r="N392" s="40">
        <v>13431731.5</v>
      </c>
      <c r="O392" s="40">
        <v>0</v>
      </c>
      <c r="P392" s="40">
        <v>0</v>
      </c>
      <c r="Q392" s="4">
        <f t="shared" si="202"/>
        <v>13431731.5</v>
      </c>
      <c r="R392" s="40">
        <v>7504123</v>
      </c>
      <c r="S392" s="40">
        <v>73815</v>
      </c>
      <c r="T392" s="4">
        <f t="shared" si="201"/>
        <v>7577938</v>
      </c>
      <c r="U392" s="4">
        <f t="shared" si="198"/>
        <v>23881992.990000002</v>
      </c>
      <c r="V392" s="5">
        <f t="shared" si="204"/>
        <v>1.0266064859005941</v>
      </c>
      <c r="W392" s="5">
        <f t="shared" si="205"/>
        <v>1.8196378321880324</v>
      </c>
      <c r="X392" s="5">
        <f t="shared" si="206"/>
        <v>0.38912246635412295</v>
      </c>
      <c r="Y392" s="53"/>
      <c r="Z392" s="12">
        <f t="shared" si="207"/>
        <v>3.2353667844427494</v>
      </c>
      <c r="AA392" s="14">
        <v>167669.1282620766</v>
      </c>
      <c r="AB392" s="18">
        <f t="shared" si="196"/>
        <v>5424.711283555937</v>
      </c>
      <c r="AC392" s="19">
        <v>308.03126787</v>
      </c>
      <c r="AD392" s="18">
        <f t="shared" si="214"/>
        <v>5116.680015685937</v>
      </c>
      <c r="AE392" s="21"/>
      <c r="AF392" s="2">
        <f aca="true" t="shared" si="218" ref="AF392:AF425">F392/H392</f>
        <v>1105683213.0017974</v>
      </c>
      <c r="AG392" s="5">
        <f t="shared" si="208"/>
        <v>0.2597781585380125</v>
      </c>
      <c r="AH392" s="5">
        <f t="shared" si="209"/>
        <v>1.2147902167687306</v>
      </c>
      <c r="AI392" s="5">
        <f t="shared" si="210"/>
        <v>0.6786865271859563</v>
      </c>
      <c r="AJ392" s="5">
        <f t="shared" si="211"/>
        <v>2.15993086529398</v>
      </c>
      <c r="AL392" s="14">
        <v>5054.5273542159875</v>
      </c>
      <c r="AM392" s="13">
        <f t="shared" si="212"/>
        <v>370.1839293399498</v>
      </c>
      <c r="AN392" s="29">
        <f t="shared" si="215"/>
        <v>0.0732380900127445</v>
      </c>
      <c r="AO392" s="71"/>
      <c r="AP392" s="93">
        <v>11495986</v>
      </c>
      <c r="AQ392" s="93">
        <v>12136074.39</v>
      </c>
      <c r="AR392" s="16">
        <f t="shared" si="216"/>
        <v>640088.3900000006</v>
      </c>
      <c r="AS392" s="73">
        <f t="shared" si="217"/>
        <v>0.055679294494617566</v>
      </c>
    </row>
    <row r="393" spans="1:45" ht="12.75">
      <c r="A393" s="1" t="s">
        <v>785</v>
      </c>
      <c r="B393" s="1" t="s">
        <v>786</v>
      </c>
      <c r="C393" s="2" t="s">
        <v>754</v>
      </c>
      <c r="D393" s="1"/>
      <c r="F393" s="67">
        <v>2164434220</v>
      </c>
      <c r="G393" s="62">
        <v>77.99</v>
      </c>
      <c r="H393" s="10">
        <f t="shared" si="213"/>
        <v>0.7798999999999999</v>
      </c>
      <c r="I393" s="40">
        <v>6142341.78</v>
      </c>
      <c r="J393" s="40">
        <v>0</v>
      </c>
      <c r="K393" s="40">
        <v>0</v>
      </c>
      <c r="L393" s="40">
        <v>1082354.07</v>
      </c>
      <c r="M393" s="48">
        <f t="shared" si="203"/>
        <v>7224695.850000001</v>
      </c>
      <c r="N393" s="40">
        <v>25359035</v>
      </c>
      <c r="O393" s="40">
        <v>0</v>
      </c>
      <c r="P393" s="40">
        <v>0</v>
      </c>
      <c r="Q393" s="4">
        <f t="shared" si="202"/>
        <v>25359035</v>
      </c>
      <c r="R393" s="40">
        <v>8803617.61</v>
      </c>
      <c r="S393" s="40">
        <v>0</v>
      </c>
      <c r="T393" s="4">
        <f t="shared" si="201"/>
        <v>8803617.61</v>
      </c>
      <c r="U393" s="4">
        <f t="shared" si="198"/>
        <v>41387348.46</v>
      </c>
      <c r="V393" s="5">
        <f t="shared" si="204"/>
        <v>0.4067399012939279</v>
      </c>
      <c r="W393" s="5">
        <f t="shared" si="205"/>
        <v>1.1716241947052566</v>
      </c>
      <c r="X393" s="5">
        <f t="shared" si="206"/>
        <v>0.3337914261030303</v>
      </c>
      <c r="Y393" s="53"/>
      <c r="Z393" s="12">
        <f t="shared" si="207"/>
        <v>1.9121555221022146</v>
      </c>
      <c r="AA393" s="14">
        <v>395836.512130675</v>
      </c>
      <c r="AB393" s="18">
        <f aca="true" t="shared" si="219" ref="AB393:AB424">(AA393/100)*Z393</f>
        <v>7569.009725203505</v>
      </c>
      <c r="AC393" s="19">
        <v>191.529733878</v>
      </c>
      <c r="AD393" s="18">
        <f t="shared" si="214"/>
        <v>7377.479991325505</v>
      </c>
      <c r="AE393" s="21"/>
      <c r="AF393" s="2">
        <f t="shared" si="218"/>
        <v>2775271470.701372</v>
      </c>
      <c r="AG393" s="5">
        <f t="shared" si="208"/>
        <v>0.2603239332177533</v>
      </c>
      <c r="AH393" s="5">
        <f t="shared" si="209"/>
        <v>0.9137497094506295</v>
      </c>
      <c r="AI393" s="5">
        <f t="shared" si="210"/>
        <v>0.31721644901913437</v>
      </c>
      <c r="AJ393" s="5">
        <f t="shared" si="211"/>
        <v>1.4912900916875174</v>
      </c>
      <c r="AL393" s="14">
        <v>7421.622776679337</v>
      </c>
      <c r="AM393" s="13">
        <f t="shared" si="212"/>
        <v>147.38694852416756</v>
      </c>
      <c r="AN393" s="29">
        <f t="shared" si="215"/>
        <v>0.019859126899752378</v>
      </c>
      <c r="AO393" s="71"/>
      <c r="AP393" s="93">
        <v>19232601.08</v>
      </c>
      <c r="AQ393" s="93">
        <v>19331806.09</v>
      </c>
      <c r="AR393" s="16">
        <f t="shared" si="216"/>
        <v>99205.01000000164</v>
      </c>
      <c r="AS393" s="73">
        <f t="shared" si="217"/>
        <v>0.005158169172612072</v>
      </c>
    </row>
    <row r="394" spans="1:45" ht="12.75">
      <c r="A394" s="1" t="s">
        <v>787</v>
      </c>
      <c r="B394" s="1" t="s">
        <v>788</v>
      </c>
      <c r="C394" s="2" t="s">
        <v>754</v>
      </c>
      <c r="D394" s="1"/>
      <c r="F394" s="67">
        <v>617934292</v>
      </c>
      <c r="G394" s="62">
        <v>55.37</v>
      </c>
      <c r="H394" s="10">
        <f t="shared" si="213"/>
        <v>0.5537</v>
      </c>
      <c r="I394" s="40">
        <v>2508493.48</v>
      </c>
      <c r="J394" s="40">
        <v>0</v>
      </c>
      <c r="K394" s="40">
        <v>0</v>
      </c>
      <c r="L394" s="40">
        <v>434536.86</v>
      </c>
      <c r="M394" s="48">
        <f t="shared" si="203"/>
        <v>2943030.34</v>
      </c>
      <c r="N394" s="40">
        <v>6681128.5</v>
      </c>
      <c r="O394" s="40">
        <v>4625912.29</v>
      </c>
      <c r="P394" s="40">
        <v>0</v>
      </c>
      <c r="Q394" s="4">
        <f t="shared" si="202"/>
        <v>11307040.79</v>
      </c>
      <c r="R394" s="40">
        <v>2611132</v>
      </c>
      <c r="S394" s="40">
        <v>108155</v>
      </c>
      <c r="T394" s="4">
        <f t="shared" si="201"/>
        <v>2719287</v>
      </c>
      <c r="U394" s="4">
        <f t="shared" si="198"/>
        <v>16969358.13</v>
      </c>
      <c r="V394" s="5">
        <f t="shared" si="204"/>
        <v>0.44006086653627563</v>
      </c>
      <c r="W394" s="5">
        <f t="shared" si="205"/>
        <v>1.8298128031386223</v>
      </c>
      <c r="X394" s="5">
        <f t="shared" si="206"/>
        <v>0.4762691402794004</v>
      </c>
      <c r="Y394" s="53"/>
      <c r="Z394" s="12">
        <f t="shared" si="207"/>
        <v>2.7461428099542986</v>
      </c>
      <c r="AA394" s="14">
        <v>328777.14661879116</v>
      </c>
      <c r="AB394" s="18">
        <f t="shared" si="219"/>
        <v>9028.689972644836</v>
      </c>
      <c r="AC394" s="19">
        <v>227.33318441362505</v>
      </c>
      <c r="AD394" s="18">
        <f t="shared" si="214"/>
        <v>8801.35678823121</v>
      </c>
      <c r="AE394" s="21"/>
      <c r="AF394" s="2">
        <f t="shared" si="218"/>
        <v>1116009196.3156946</v>
      </c>
      <c r="AG394" s="5">
        <f t="shared" si="208"/>
        <v>0.263710222972704</v>
      </c>
      <c r="AH394" s="5">
        <f t="shared" si="209"/>
        <v>1.013167349097855</v>
      </c>
      <c r="AI394" s="5">
        <f t="shared" si="210"/>
        <v>0.23397047341726096</v>
      </c>
      <c r="AJ394" s="5">
        <f t="shared" si="211"/>
        <v>1.520539273871695</v>
      </c>
      <c r="AL394" s="14">
        <v>8099.828455659714</v>
      </c>
      <c r="AM394" s="13">
        <f t="shared" si="212"/>
        <v>928.8615169851219</v>
      </c>
      <c r="AN394" s="29">
        <f t="shared" si="215"/>
        <v>0.11467669001509342</v>
      </c>
      <c r="AO394" s="71"/>
      <c r="AP394" s="93">
        <v>4574105</v>
      </c>
      <c r="AQ394" s="93">
        <v>4842681</v>
      </c>
      <c r="AR394" s="16">
        <f t="shared" si="216"/>
        <v>268576</v>
      </c>
      <c r="AS394" s="73">
        <f t="shared" si="217"/>
        <v>0.05871662325198044</v>
      </c>
    </row>
    <row r="395" spans="1:45" ht="12.75">
      <c r="A395" s="1" t="s">
        <v>789</v>
      </c>
      <c r="B395" s="1" t="s">
        <v>790</v>
      </c>
      <c r="C395" s="2" t="s">
        <v>754</v>
      </c>
      <c r="D395" s="1"/>
      <c r="F395" s="67">
        <v>968511020</v>
      </c>
      <c r="G395" s="62">
        <v>60.49</v>
      </c>
      <c r="H395" s="10">
        <f t="shared" si="213"/>
        <v>0.6049</v>
      </c>
      <c r="I395" s="40">
        <v>3698859.46</v>
      </c>
      <c r="J395" s="40">
        <v>0</v>
      </c>
      <c r="K395" s="40">
        <v>0</v>
      </c>
      <c r="L395" s="40">
        <v>640899.45</v>
      </c>
      <c r="M395" s="48">
        <f t="shared" si="203"/>
        <v>4339758.91</v>
      </c>
      <c r="N395" s="40">
        <v>10715810</v>
      </c>
      <c r="O395" s="40">
        <v>6550376.85</v>
      </c>
      <c r="P395" s="40">
        <v>0</v>
      </c>
      <c r="Q395" s="4">
        <f t="shared" si="202"/>
        <v>17266186.85</v>
      </c>
      <c r="R395" s="40">
        <v>4067746.28</v>
      </c>
      <c r="S395" s="40">
        <v>435800</v>
      </c>
      <c r="T395" s="4">
        <f t="shared" si="201"/>
        <v>4503546.279999999</v>
      </c>
      <c r="U395" s="4">
        <f t="shared" si="198"/>
        <v>26109492.04</v>
      </c>
      <c r="V395" s="5">
        <f t="shared" si="204"/>
        <v>0.4649969062819749</v>
      </c>
      <c r="W395" s="5">
        <f t="shared" si="205"/>
        <v>1.782755848250441</v>
      </c>
      <c r="X395" s="5">
        <f t="shared" si="206"/>
        <v>0.4480856511059626</v>
      </c>
      <c r="Y395" s="53"/>
      <c r="Z395" s="12">
        <f t="shared" si="207"/>
        <v>2.695838405638379</v>
      </c>
      <c r="AA395" s="14">
        <v>464716.8668668669</v>
      </c>
      <c r="AB395" s="18">
        <f t="shared" si="219"/>
        <v>12528.015774476373</v>
      </c>
      <c r="AC395" s="19">
        <v>197.95467692812502</v>
      </c>
      <c r="AD395" s="18">
        <f t="shared" si="214"/>
        <v>12330.061097548249</v>
      </c>
      <c r="AE395" s="21"/>
      <c r="AF395" s="2">
        <f t="shared" si="218"/>
        <v>1601109307.3235245</v>
      </c>
      <c r="AG395" s="5">
        <f t="shared" si="208"/>
        <v>0.2710470103539968</v>
      </c>
      <c r="AH395" s="5">
        <f t="shared" si="209"/>
        <v>1.078389012606692</v>
      </c>
      <c r="AI395" s="5">
        <f t="shared" si="210"/>
        <v>0.25405799975017324</v>
      </c>
      <c r="AJ395" s="5">
        <f t="shared" si="211"/>
        <v>1.6307126515706551</v>
      </c>
      <c r="AL395" s="14">
        <v>11195.661463135759</v>
      </c>
      <c r="AM395" s="13">
        <f t="shared" si="212"/>
        <v>1332.354311340614</v>
      </c>
      <c r="AN395" s="29">
        <f t="shared" si="215"/>
        <v>0.119006305766541</v>
      </c>
      <c r="AO395" s="71"/>
      <c r="AP395" s="93">
        <v>6713748.78</v>
      </c>
      <c r="AQ395" s="93">
        <v>6821622.01</v>
      </c>
      <c r="AR395" s="16">
        <f t="shared" si="216"/>
        <v>107873.22999999952</v>
      </c>
      <c r="AS395" s="73">
        <f t="shared" si="217"/>
        <v>0.016067510646414075</v>
      </c>
    </row>
    <row r="396" spans="1:45" ht="12.75">
      <c r="A396" s="1" t="s">
        <v>791</v>
      </c>
      <c r="B396" s="1" t="s">
        <v>792</v>
      </c>
      <c r="C396" s="2" t="s">
        <v>754</v>
      </c>
      <c r="D396" s="1"/>
      <c r="F396" s="67">
        <v>224332454</v>
      </c>
      <c r="G396" s="62">
        <v>64.95</v>
      </c>
      <c r="H396" s="10">
        <f t="shared" si="213"/>
        <v>0.6495000000000001</v>
      </c>
      <c r="I396" s="40">
        <v>764732.91</v>
      </c>
      <c r="J396" s="40">
        <v>0</v>
      </c>
      <c r="K396" s="40">
        <v>0</v>
      </c>
      <c r="L396" s="40">
        <v>132434.4</v>
      </c>
      <c r="M396" s="48">
        <f t="shared" si="203"/>
        <v>897167.31</v>
      </c>
      <c r="N396" s="40">
        <v>4655394.5</v>
      </c>
      <c r="O396" s="40">
        <v>0</v>
      </c>
      <c r="P396" s="40">
        <v>0</v>
      </c>
      <c r="Q396" s="4">
        <f t="shared" si="202"/>
        <v>4655394.5</v>
      </c>
      <c r="R396" s="40">
        <v>2005273.1</v>
      </c>
      <c r="S396" s="40">
        <v>11200</v>
      </c>
      <c r="T396" s="4">
        <f t="shared" si="201"/>
        <v>2016473.1</v>
      </c>
      <c r="U396" s="4">
        <f t="shared" si="198"/>
        <v>7569034.91</v>
      </c>
      <c r="V396" s="5">
        <f t="shared" si="204"/>
        <v>0.8988771192241316</v>
      </c>
      <c r="W396" s="5">
        <f t="shared" si="205"/>
        <v>2.075221135859371</v>
      </c>
      <c r="X396" s="5">
        <f t="shared" si="206"/>
        <v>0.39992756019153614</v>
      </c>
      <c r="Y396" s="53"/>
      <c r="Z396" s="12">
        <f t="shared" si="207"/>
        <v>3.374025815275038</v>
      </c>
      <c r="AA396" s="14">
        <v>141507.08955223882</v>
      </c>
      <c r="AB396" s="18">
        <f t="shared" si="219"/>
        <v>4774.485731936904</v>
      </c>
      <c r="AC396" s="19">
        <v>289.96736512589996</v>
      </c>
      <c r="AD396" s="18">
        <f t="shared" si="214"/>
        <v>4484.518366811004</v>
      </c>
      <c r="AE396" s="21"/>
      <c r="AF396" s="2">
        <f t="shared" si="218"/>
        <v>345392538.87605846</v>
      </c>
      <c r="AG396" s="5">
        <f t="shared" si="208"/>
        <v>0.2597529503444027</v>
      </c>
      <c r="AH396" s="5">
        <f t="shared" si="209"/>
        <v>1.3478561277406613</v>
      </c>
      <c r="AI396" s="5">
        <f t="shared" si="210"/>
        <v>0.5805780016341283</v>
      </c>
      <c r="AJ396" s="5">
        <f t="shared" si="211"/>
        <v>2.1914297670211376</v>
      </c>
      <c r="AL396" s="14">
        <v>4389.752620756478</v>
      </c>
      <c r="AM396" s="13">
        <f t="shared" si="212"/>
        <v>384.733111180426</v>
      </c>
      <c r="AN396" s="29">
        <f t="shared" si="215"/>
        <v>0.0876434606727624</v>
      </c>
      <c r="AO396" s="71"/>
      <c r="AP396" s="93">
        <v>3262920</v>
      </c>
      <c r="AQ396" s="93">
        <v>3310928</v>
      </c>
      <c r="AR396" s="16">
        <f t="shared" si="216"/>
        <v>48008</v>
      </c>
      <c r="AS396" s="73">
        <f t="shared" si="217"/>
        <v>0.014713201672121904</v>
      </c>
    </row>
    <row r="397" spans="1:45" ht="12.75">
      <c r="A397" s="1" t="s">
        <v>793</v>
      </c>
      <c r="B397" s="1" t="s">
        <v>794</v>
      </c>
      <c r="C397" s="2" t="s">
        <v>754</v>
      </c>
      <c r="D397" s="1"/>
      <c r="F397" s="67">
        <v>2750430325</v>
      </c>
      <c r="G397" s="62">
        <v>71.26</v>
      </c>
      <c r="H397" s="10">
        <f t="shared" si="213"/>
        <v>0.7126</v>
      </c>
      <c r="I397" s="40">
        <v>8557943.26</v>
      </c>
      <c r="J397" s="40">
        <v>0</v>
      </c>
      <c r="K397" s="40">
        <v>0</v>
      </c>
      <c r="L397" s="40">
        <v>1496288.86</v>
      </c>
      <c r="M397" s="48">
        <f t="shared" si="203"/>
        <v>10054232.12</v>
      </c>
      <c r="N397" s="40">
        <v>42622936</v>
      </c>
      <c r="O397" s="40">
        <v>0</v>
      </c>
      <c r="P397" s="40">
        <v>0</v>
      </c>
      <c r="Q397" s="4">
        <f t="shared" si="202"/>
        <v>42622936</v>
      </c>
      <c r="R397" s="40">
        <v>10880770</v>
      </c>
      <c r="S397" s="40">
        <v>1320207</v>
      </c>
      <c r="T397" s="4">
        <f t="shared" si="201"/>
        <v>12200977</v>
      </c>
      <c r="U397" s="4">
        <f t="shared" si="198"/>
        <v>64878145.12</v>
      </c>
      <c r="V397" s="5">
        <f t="shared" si="204"/>
        <v>0.4436024751872237</v>
      </c>
      <c r="W397" s="5">
        <f t="shared" si="205"/>
        <v>1.5496824483274267</v>
      </c>
      <c r="X397" s="5">
        <f t="shared" si="206"/>
        <v>0.3655512386048172</v>
      </c>
      <c r="Y397" s="53"/>
      <c r="Z397" s="12">
        <f t="shared" si="207"/>
        <v>2.3588361621194673</v>
      </c>
      <c r="AA397" s="14">
        <v>318312.71407837444</v>
      </c>
      <c r="AB397" s="18">
        <f t="shared" si="219"/>
        <v>7508.475408304641</v>
      </c>
      <c r="AC397" s="19">
        <v>233.4636411417</v>
      </c>
      <c r="AD397" s="18">
        <f t="shared" si="214"/>
        <v>7275.011767162941</v>
      </c>
      <c r="AE397" s="21"/>
      <c r="AF397" s="2">
        <f t="shared" si="218"/>
        <v>3859711373.8422675</v>
      </c>
      <c r="AG397" s="5">
        <f t="shared" si="208"/>
        <v>0.2604918126297927</v>
      </c>
      <c r="AH397" s="5">
        <f t="shared" si="209"/>
        <v>1.1043037126781243</v>
      </c>
      <c r="AI397" s="5">
        <f t="shared" si="210"/>
        <v>0.28190631231496477</v>
      </c>
      <c r="AJ397" s="5">
        <f t="shared" si="211"/>
        <v>1.6809066491263327</v>
      </c>
      <c r="AL397" s="14">
        <v>6867.475543660736</v>
      </c>
      <c r="AM397" s="13">
        <f t="shared" si="212"/>
        <v>640.9998646439053</v>
      </c>
      <c r="AN397" s="29">
        <f t="shared" si="215"/>
        <v>0.09333849979787737</v>
      </c>
      <c r="AO397" s="71"/>
      <c r="AP397" s="93">
        <v>18651550</v>
      </c>
      <c r="AQ397" s="93">
        <v>20033292</v>
      </c>
      <c r="AR397" s="16">
        <f t="shared" si="216"/>
        <v>1381742</v>
      </c>
      <c r="AS397" s="73">
        <f t="shared" si="217"/>
        <v>0.07408188595585889</v>
      </c>
    </row>
    <row r="398" spans="1:45" ht="12.75">
      <c r="A398" s="1" t="s">
        <v>795</v>
      </c>
      <c r="B398" s="1" t="s">
        <v>796</v>
      </c>
      <c r="C398" s="2" t="s">
        <v>754</v>
      </c>
      <c r="D398" s="1"/>
      <c r="E398" s="65"/>
      <c r="F398" s="67">
        <v>3909084355</v>
      </c>
      <c r="G398" s="62">
        <v>88.11</v>
      </c>
      <c r="H398" s="10">
        <f t="shared" si="213"/>
        <v>0.8811</v>
      </c>
      <c r="I398" s="40">
        <v>10369885.620000001</v>
      </c>
      <c r="J398" s="40">
        <v>0</v>
      </c>
      <c r="K398" s="40">
        <v>0</v>
      </c>
      <c r="L398" s="40">
        <v>1810861.04</v>
      </c>
      <c r="M398" s="48">
        <f t="shared" si="203"/>
        <v>12180746.66</v>
      </c>
      <c r="N398" s="40">
        <v>0</v>
      </c>
      <c r="O398" s="40">
        <v>44388492.83</v>
      </c>
      <c r="P398" s="40">
        <v>0</v>
      </c>
      <c r="Q398" s="4">
        <f t="shared" si="202"/>
        <v>44388492.83</v>
      </c>
      <c r="R398" s="40">
        <v>15294300.93</v>
      </c>
      <c r="S398" s="40">
        <v>1172725.32</v>
      </c>
      <c r="T398" s="4">
        <f t="shared" si="201"/>
        <v>16467026.25</v>
      </c>
      <c r="U398" s="4">
        <f t="shared" si="198"/>
        <v>73036265.74</v>
      </c>
      <c r="V398" s="5">
        <f t="shared" si="204"/>
        <v>0.4212502150007965</v>
      </c>
      <c r="W398" s="5">
        <f t="shared" si="205"/>
        <v>1.1355214878702713</v>
      </c>
      <c r="X398" s="5">
        <f t="shared" si="206"/>
        <v>0.31160101839245163</v>
      </c>
      <c r="Y398" s="53"/>
      <c r="Z398" s="12">
        <f t="shared" si="207"/>
        <v>1.8683727212635195</v>
      </c>
      <c r="AA398" s="14">
        <v>389649.76879376406</v>
      </c>
      <c r="AB398" s="18">
        <f t="shared" si="219"/>
        <v>7280.1099886090615</v>
      </c>
      <c r="AC398" s="19">
        <v>181.45457417880002</v>
      </c>
      <c r="AD398" s="18">
        <f t="shared" si="214"/>
        <v>7098.655414430262</v>
      </c>
      <c r="AE398" s="21"/>
      <c r="AF398" s="2">
        <f t="shared" si="218"/>
        <v>4436595568.03995</v>
      </c>
      <c r="AG398" s="5">
        <f t="shared" si="208"/>
        <v>0.2745516573055891</v>
      </c>
      <c r="AH398" s="5">
        <f t="shared" si="209"/>
        <v>1.0005079829624959</v>
      </c>
      <c r="AI398" s="5">
        <f t="shared" si="210"/>
        <v>0.3447305641329144</v>
      </c>
      <c r="AJ398" s="5">
        <f t="shared" si="211"/>
        <v>1.646223204705287</v>
      </c>
      <c r="AL398" s="14">
        <v>6766.159082546292</v>
      </c>
      <c r="AM398" s="13">
        <f t="shared" si="212"/>
        <v>513.9509060627697</v>
      </c>
      <c r="AN398" s="29">
        <f t="shared" si="215"/>
        <v>0.07595903374316701</v>
      </c>
      <c r="AO398" s="71"/>
      <c r="AP398" s="93">
        <v>25200043.88</v>
      </c>
      <c r="AQ398" s="93">
        <v>25843598.16</v>
      </c>
      <c r="AR398" s="16">
        <f t="shared" si="216"/>
        <v>643554.2800000012</v>
      </c>
      <c r="AS398" s="73">
        <f t="shared" si="217"/>
        <v>0.025537823785725933</v>
      </c>
    </row>
    <row r="399" spans="1:45" ht="12.75">
      <c r="A399" s="1" t="s">
        <v>797</v>
      </c>
      <c r="B399" s="1" t="s">
        <v>798</v>
      </c>
      <c r="C399" s="2" t="s">
        <v>754</v>
      </c>
      <c r="D399" s="1"/>
      <c r="F399" s="67">
        <v>774340075</v>
      </c>
      <c r="G399" s="62">
        <v>68.23</v>
      </c>
      <c r="H399" s="10">
        <f t="shared" si="213"/>
        <v>0.6823</v>
      </c>
      <c r="I399" s="40">
        <v>2488253.8</v>
      </c>
      <c r="J399" s="40">
        <v>0</v>
      </c>
      <c r="K399" s="40">
        <v>0</v>
      </c>
      <c r="L399" s="40">
        <v>431153.65</v>
      </c>
      <c r="M399" s="48">
        <f t="shared" si="203"/>
        <v>2919407.4499999997</v>
      </c>
      <c r="N399" s="40">
        <v>9876903</v>
      </c>
      <c r="O399" s="40">
        <v>0</v>
      </c>
      <c r="P399" s="40">
        <v>0</v>
      </c>
      <c r="Q399" s="4">
        <f t="shared" si="202"/>
        <v>9876903</v>
      </c>
      <c r="R399" s="40">
        <v>6505288</v>
      </c>
      <c r="S399" s="40">
        <v>0</v>
      </c>
      <c r="T399" s="4">
        <f t="shared" si="201"/>
        <v>6505288</v>
      </c>
      <c r="U399" s="4">
        <f t="shared" si="198"/>
        <v>19301598.45</v>
      </c>
      <c r="V399" s="5">
        <f t="shared" si="204"/>
        <v>0.840107364971392</v>
      </c>
      <c r="W399" s="5">
        <f t="shared" si="205"/>
        <v>1.2755252270780382</v>
      </c>
      <c r="X399" s="5">
        <f t="shared" si="206"/>
        <v>0.37701877305007103</v>
      </c>
      <c r="Y399" s="53"/>
      <c r="Z399" s="12">
        <f t="shared" si="207"/>
        <v>2.492651365099501</v>
      </c>
      <c r="AA399" s="14">
        <v>233874.33972035215</v>
      </c>
      <c r="AB399" s="18">
        <f t="shared" si="219"/>
        <v>5829.671921656802</v>
      </c>
      <c r="AC399" s="19">
        <v>178.182581016825</v>
      </c>
      <c r="AD399" s="18">
        <f t="shared" si="214"/>
        <v>5651.489340639977</v>
      </c>
      <c r="AE399" s="21"/>
      <c r="AF399" s="2">
        <f t="shared" si="218"/>
        <v>1134896782.9400556</v>
      </c>
      <c r="AG399" s="5">
        <f t="shared" si="208"/>
        <v>0.2572399088520635</v>
      </c>
      <c r="AH399" s="5">
        <f t="shared" si="209"/>
        <v>0.8702908624353455</v>
      </c>
      <c r="AI399" s="5">
        <f t="shared" si="210"/>
        <v>0.5732052551199808</v>
      </c>
      <c r="AJ399" s="5">
        <f t="shared" si="211"/>
        <v>1.7007360264073896</v>
      </c>
      <c r="AL399" s="14">
        <v>5511.463160455148</v>
      </c>
      <c r="AM399" s="13">
        <f t="shared" si="212"/>
        <v>318.20876120165394</v>
      </c>
      <c r="AN399" s="29">
        <f t="shared" si="215"/>
        <v>0.057735804801310804</v>
      </c>
      <c r="AO399" s="71"/>
      <c r="AP399" s="93">
        <v>8853121</v>
      </c>
      <c r="AQ399" s="93">
        <v>9357191</v>
      </c>
      <c r="AR399" s="16">
        <f t="shared" si="216"/>
        <v>504070</v>
      </c>
      <c r="AS399" s="73">
        <f t="shared" si="217"/>
        <v>0.056936983014238704</v>
      </c>
    </row>
    <row r="400" spans="1:45" ht="12.75">
      <c r="A400" s="1" t="s">
        <v>799</v>
      </c>
      <c r="B400" s="1" t="s">
        <v>800</v>
      </c>
      <c r="C400" s="2" t="s">
        <v>754</v>
      </c>
      <c r="D400" s="1"/>
      <c r="F400" s="67">
        <v>1287349995</v>
      </c>
      <c r="G400" s="62">
        <v>66.15</v>
      </c>
      <c r="H400" s="10">
        <f t="shared" si="213"/>
        <v>0.6615000000000001</v>
      </c>
      <c r="I400" s="40">
        <v>4320224.28</v>
      </c>
      <c r="J400" s="40">
        <v>0</v>
      </c>
      <c r="K400" s="40">
        <v>0</v>
      </c>
      <c r="L400" s="40">
        <v>774234.17</v>
      </c>
      <c r="M400" s="48">
        <f t="shared" si="203"/>
        <v>5094458.45</v>
      </c>
      <c r="N400" s="40">
        <v>0</v>
      </c>
      <c r="O400" s="40">
        <v>17677419.45</v>
      </c>
      <c r="P400" s="40">
        <v>0</v>
      </c>
      <c r="Q400" s="4">
        <f t="shared" si="202"/>
        <v>17677419.45</v>
      </c>
      <c r="R400" s="40">
        <v>18588244.43</v>
      </c>
      <c r="S400" s="40">
        <v>0</v>
      </c>
      <c r="T400" s="4">
        <f t="shared" si="201"/>
        <v>18588244.43</v>
      </c>
      <c r="U400" s="4">
        <f t="shared" si="198"/>
        <v>41360122.33</v>
      </c>
      <c r="V400" s="5">
        <f t="shared" si="204"/>
        <v>1.443915368951394</v>
      </c>
      <c r="W400" s="5">
        <f t="shared" si="205"/>
        <v>1.373163437966223</v>
      </c>
      <c r="X400" s="5">
        <f t="shared" si="206"/>
        <v>0.39573219946297516</v>
      </c>
      <c r="Y400" s="53"/>
      <c r="Z400" s="12">
        <f t="shared" si="207"/>
        <v>3.212811006380592</v>
      </c>
      <c r="AA400" s="14">
        <v>192855.22522522524</v>
      </c>
      <c r="AB400" s="18">
        <f t="shared" si="219"/>
        <v>6196.073902416117</v>
      </c>
      <c r="AC400" s="37">
        <v>187.90709836860003</v>
      </c>
      <c r="AD400" s="18">
        <f t="shared" si="214"/>
        <v>6008.166804047517</v>
      </c>
      <c r="AE400" s="21"/>
      <c r="AF400" s="2">
        <f t="shared" si="218"/>
        <v>1946107324.2630384</v>
      </c>
      <c r="AG400" s="5">
        <f t="shared" si="208"/>
        <v>0.261776849944758</v>
      </c>
      <c r="AH400" s="5">
        <f t="shared" si="209"/>
        <v>0.9083476142146565</v>
      </c>
      <c r="AI400" s="5">
        <f t="shared" si="210"/>
        <v>0.955150016561347</v>
      </c>
      <c r="AJ400" s="5">
        <f t="shared" si="211"/>
        <v>2.1252744807207615</v>
      </c>
      <c r="AL400" s="14">
        <v>5695.394565825525</v>
      </c>
      <c r="AM400" s="13">
        <f t="shared" si="212"/>
        <v>500.67933659059145</v>
      </c>
      <c r="AN400" s="29">
        <f t="shared" si="215"/>
        <v>0.08790950842894235</v>
      </c>
      <c r="AO400" s="71"/>
      <c r="AP400" s="93">
        <v>36124304.24</v>
      </c>
      <c r="AQ400" s="93">
        <v>36430073.43</v>
      </c>
      <c r="AR400" s="16">
        <f t="shared" si="216"/>
        <v>305769.1899999976</v>
      </c>
      <c r="AS400" s="73">
        <f t="shared" si="217"/>
        <v>0.008464362052997635</v>
      </c>
    </row>
    <row r="401" spans="1:45" ht="12.75">
      <c r="A401" s="1" t="s">
        <v>801</v>
      </c>
      <c r="B401" s="1" t="s">
        <v>802</v>
      </c>
      <c r="C401" s="2" t="s">
        <v>754</v>
      </c>
      <c r="D401" s="1"/>
      <c r="F401" s="67">
        <v>630961930</v>
      </c>
      <c r="G401" s="62">
        <v>61.35</v>
      </c>
      <c r="H401" s="10">
        <f t="shared" si="213"/>
        <v>0.6135</v>
      </c>
      <c r="I401" s="40">
        <v>2380338.42</v>
      </c>
      <c r="J401" s="40">
        <v>0</v>
      </c>
      <c r="K401" s="40">
        <v>0</v>
      </c>
      <c r="L401" s="40">
        <v>412010.32</v>
      </c>
      <c r="M401" s="48">
        <f t="shared" si="203"/>
        <v>2792348.7399999998</v>
      </c>
      <c r="N401" s="40">
        <v>13761026</v>
      </c>
      <c r="O401" s="40">
        <v>0</v>
      </c>
      <c r="P401" s="40">
        <v>0</v>
      </c>
      <c r="Q401" s="4">
        <f t="shared" si="202"/>
        <v>13761026</v>
      </c>
      <c r="R401" s="40">
        <v>2844706.8</v>
      </c>
      <c r="S401" s="40">
        <v>0</v>
      </c>
      <c r="T401" s="4">
        <f t="shared" si="201"/>
        <v>2844706.8</v>
      </c>
      <c r="U401" s="4">
        <f t="shared" si="198"/>
        <v>19398081.54</v>
      </c>
      <c r="V401" s="5">
        <f t="shared" si="204"/>
        <v>0.4508523675905454</v>
      </c>
      <c r="W401" s="5">
        <f t="shared" si="205"/>
        <v>2.180959792613795</v>
      </c>
      <c r="X401" s="5">
        <f t="shared" si="206"/>
        <v>0.44255423461127036</v>
      </c>
      <c r="Y401" s="53"/>
      <c r="Z401" s="12">
        <f t="shared" si="207"/>
        <v>3.074366394815611</v>
      </c>
      <c r="AA401" s="14">
        <v>423792.49628528976</v>
      </c>
      <c r="AB401" s="18">
        <f t="shared" si="219"/>
        <v>13028.934089545144</v>
      </c>
      <c r="AC401" s="19">
        <v>288.530277124275</v>
      </c>
      <c r="AD401" s="18">
        <f t="shared" si="214"/>
        <v>12740.40381242087</v>
      </c>
      <c r="AE401" s="21"/>
      <c r="AF401" s="2">
        <f t="shared" si="218"/>
        <v>1028462803.585982</v>
      </c>
      <c r="AG401" s="5">
        <f t="shared" si="208"/>
        <v>0.2715070229340144</v>
      </c>
      <c r="AH401" s="5">
        <f t="shared" si="209"/>
        <v>1.3380188327685636</v>
      </c>
      <c r="AI401" s="5">
        <f t="shared" si="210"/>
        <v>0.2765979275167996</v>
      </c>
      <c r="AJ401" s="5">
        <f t="shared" si="211"/>
        <v>1.8861237832193776</v>
      </c>
      <c r="AL401" s="14">
        <v>12132.746589153834</v>
      </c>
      <c r="AM401" s="13">
        <f t="shared" si="212"/>
        <v>896.1875003913101</v>
      </c>
      <c r="AN401" s="29">
        <f t="shared" si="215"/>
        <v>0.07386517915015749</v>
      </c>
      <c r="AO401" s="71"/>
      <c r="AP401" s="93">
        <v>5229635.85</v>
      </c>
      <c r="AQ401" s="93">
        <v>5366082.9</v>
      </c>
      <c r="AR401" s="16">
        <f t="shared" si="216"/>
        <v>136447.05000000075</v>
      </c>
      <c r="AS401" s="73">
        <f t="shared" si="217"/>
        <v>0.02609111875351718</v>
      </c>
    </row>
    <row r="402" spans="1:45" ht="12.75">
      <c r="A402" s="1" t="s">
        <v>803</v>
      </c>
      <c r="B402" s="1" t="s">
        <v>804</v>
      </c>
      <c r="C402" s="2" t="s">
        <v>754</v>
      </c>
      <c r="D402" s="1"/>
      <c r="F402" s="67">
        <v>297721157</v>
      </c>
      <c r="G402" s="62">
        <v>58.1</v>
      </c>
      <c r="H402" s="10">
        <f t="shared" si="213"/>
        <v>0.581</v>
      </c>
      <c r="I402" s="40">
        <v>1161346.9</v>
      </c>
      <c r="J402" s="40">
        <v>0</v>
      </c>
      <c r="K402" s="40">
        <v>0</v>
      </c>
      <c r="L402" s="40">
        <v>200878.94</v>
      </c>
      <c r="M402" s="48">
        <f t="shared" si="203"/>
        <v>1362225.8399999999</v>
      </c>
      <c r="N402" s="40">
        <v>6206057</v>
      </c>
      <c r="O402" s="40">
        <v>0</v>
      </c>
      <c r="P402" s="40">
        <v>0</v>
      </c>
      <c r="Q402" s="4">
        <f t="shared" si="202"/>
        <v>6206057</v>
      </c>
      <c r="R402" s="40">
        <v>1985655</v>
      </c>
      <c r="S402" s="40">
        <v>0</v>
      </c>
      <c r="T402" s="4">
        <f t="shared" si="201"/>
        <v>1985655</v>
      </c>
      <c r="U402" s="4">
        <f t="shared" si="198"/>
        <v>9553937.84</v>
      </c>
      <c r="V402" s="5">
        <f t="shared" si="204"/>
        <v>0.6669512573471559</v>
      </c>
      <c r="W402" s="5">
        <f t="shared" si="205"/>
        <v>2.0845199792099423</v>
      </c>
      <c r="X402" s="5">
        <f t="shared" si="206"/>
        <v>0.4575509022356782</v>
      </c>
      <c r="Y402" s="53"/>
      <c r="Z402" s="12">
        <f t="shared" si="207"/>
        <v>3.209022138792776</v>
      </c>
      <c r="AA402" s="14">
        <v>139530.29953917052</v>
      </c>
      <c r="AB402" s="18">
        <f t="shared" si="219"/>
        <v>4477.558202535857</v>
      </c>
      <c r="AC402" s="19">
        <v>303.368536521</v>
      </c>
      <c r="AD402" s="18">
        <f t="shared" si="214"/>
        <v>4174.189666014857</v>
      </c>
      <c r="AE402" s="21"/>
      <c r="AF402" s="2">
        <f t="shared" si="218"/>
        <v>512428841.6523236</v>
      </c>
      <c r="AG402" s="5">
        <f t="shared" si="208"/>
        <v>0.265837074198929</v>
      </c>
      <c r="AH402" s="5">
        <f t="shared" si="209"/>
        <v>1.2111061079209764</v>
      </c>
      <c r="AI402" s="5">
        <f t="shared" si="210"/>
        <v>0.38749868051869757</v>
      </c>
      <c r="AJ402" s="5">
        <f t="shared" si="211"/>
        <v>1.864441862638603</v>
      </c>
      <c r="AL402" s="14">
        <v>4254.142777732444</v>
      </c>
      <c r="AM402" s="13">
        <f t="shared" si="212"/>
        <v>223.41542480341286</v>
      </c>
      <c r="AN402" s="29">
        <f t="shared" si="215"/>
        <v>0.05251714304767608</v>
      </c>
      <c r="AO402" s="71"/>
      <c r="AP402" s="93">
        <v>5831709</v>
      </c>
      <c r="AQ402" s="93">
        <v>6180841</v>
      </c>
      <c r="AR402" s="16">
        <f t="shared" si="216"/>
        <v>349132</v>
      </c>
      <c r="AS402" s="73">
        <f t="shared" si="217"/>
        <v>0.0598678706362063</v>
      </c>
    </row>
    <row r="403" spans="1:45" ht="12.75">
      <c r="A403" s="1" t="s">
        <v>805</v>
      </c>
      <c r="B403" s="1" t="s">
        <v>806</v>
      </c>
      <c r="C403" s="2" t="s">
        <v>754</v>
      </c>
      <c r="D403" s="1"/>
      <c r="F403" s="67">
        <v>1934299613</v>
      </c>
      <c r="G403" s="62">
        <v>80.47</v>
      </c>
      <c r="H403" s="10">
        <f t="shared" si="213"/>
        <v>0.8047</v>
      </c>
      <c r="I403" s="40">
        <v>5450004.51</v>
      </c>
      <c r="J403" s="40">
        <v>0</v>
      </c>
      <c r="K403" s="40">
        <v>0</v>
      </c>
      <c r="L403" s="40">
        <v>951613.17</v>
      </c>
      <c r="M403" s="48">
        <f t="shared" si="203"/>
        <v>6401617.68</v>
      </c>
      <c r="N403" s="40">
        <v>40961777.5</v>
      </c>
      <c r="O403" s="40">
        <v>0</v>
      </c>
      <c r="P403" s="40">
        <v>0</v>
      </c>
      <c r="Q403" s="4">
        <f t="shared" si="202"/>
        <v>40961777.5</v>
      </c>
      <c r="R403" s="40">
        <v>10870956</v>
      </c>
      <c r="S403" s="40">
        <v>580290</v>
      </c>
      <c r="T403" s="4">
        <f t="shared" si="201"/>
        <v>11451246</v>
      </c>
      <c r="U403" s="4">
        <f t="shared" si="198"/>
        <v>58814641.18</v>
      </c>
      <c r="V403" s="5">
        <f t="shared" si="204"/>
        <v>0.592009941119706</v>
      </c>
      <c r="W403" s="5">
        <f t="shared" si="205"/>
        <v>2.1176542260932565</v>
      </c>
      <c r="X403" s="5">
        <f t="shared" si="206"/>
        <v>0.33095274573681055</v>
      </c>
      <c r="Y403" s="53"/>
      <c r="Z403" s="12">
        <f t="shared" si="207"/>
        <v>3.0406169129497727</v>
      </c>
      <c r="AA403" s="14">
        <v>185691.12436115844</v>
      </c>
      <c r="AB403" s="18">
        <f t="shared" si="219"/>
        <v>5646.155733171979</v>
      </c>
      <c r="AC403" s="19">
        <v>304.3077577641001</v>
      </c>
      <c r="AD403" s="18">
        <f t="shared" si="214"/>
        <v>5341.847975407879</v>
      </c>
      <c r="AE403" s="21"/>
      <c r="AF403" s="2">
        <f t="shared" si="218"/>
        <v>2403752470.4858956</v>
      </c>
      <c r="AG403" s="5">
        <f t="shared" si="208"/>
        <v>0.2663176744944114</v>
      </c>
      <c r="AH403" s="5">
        <f t="shared" si="209"/>
        <v>1.704076355737243</v>
      </c>
      <c r="AI403" s="5">
        <f t="shared" si="210"/>
        <v>0.4522493947890791</v>
      </c>
      <c r="AJ403" s="5">
        <f t="shared" si="211"/>
        <v>2.446784429850682</v>
      </c>
      <c r="AL403" s="14">
        <v>5262.3969985099775</v>
      </c>
      <c r="AM403" s="13">
        <f t="shared" si="212"/>
        <v>383.7587346620012</v>
      </c>
      <c r="AN403" s="29">
        <f t="shared" si="215"/>
        <v>0.07292470233064147</v>
      </c>
      <c r="AO403" s="71"/>
      <c r="AP403" s="93">
        <v>18335204</v>
      </c>
      <c r="AQ403" s="93">
        <v>19459305</v>
      </c>
      <c r="AR403" s="16">
        <f t="shared" si="216"/>
        <v>1124101</v>
      </c>
      <c r="AS403" s="73">
        <f t="shared" si="217"/>
        <v>0.06130834431948507</v>
      </c>
    </row>
    <row r="404" spans="1:45" ht="12.75">
      <c r="A404" s="1" t="s">
        <v>807</v>
      </c>
      <c r="B404" s="1" t="s">
        <v>808</v>
      </c>
      <c r="C404" s="2" t="s">
        <v>754</v>
      </c>
      <c r="D404" s="1"/>
      <c r="F404" s="67">
        <v>179369300</v>
      </c>
      <c r="G404" s="62">
        <v>75.21</v>
      </c>
      <c r="H404" s="10">
        <f t="shared" si="213"/>
        <v>0.7521</v>
      </c>
      <c r="I404" s="40">
        <v>515276.51</v>
      </c>
      <c r="J404" s="40">
        <v>0</v>
      </c>
      <c r="K404" s="40">
        <v>0</v>
      </c>
      <c r="L404" s="40">
        <v>89171.61</v>
      </c>
      <c r="M404" s="48">
        <f t="shared" si="203"/>
        <v>604448.12</v>
      </c>
      <c r="N404" s="40">
        <v>2295277</v>
      </c>
      <c r="O404" s="40">
        <v>1430427.99</v>
      </c>
      <c r="P404" s="40">
        <v>0</v>
      </c>
      <c r="Q404" s="4">
        <f t="shared" si="202"/>
        <v>3725704.99</v>
      </c>
      <c r="R404" s="40">
        <v>1380745</v>
      </c>
      <c r="S404" s="40">
        <v>0</v>
      </c>
      <c r="T404" s="4">
        <f t="shared" si="201"/>
        <v>1380745</v>
      </c>
      <c r="U404" s="4">
        <f t="shared" si="198"/>
        <v>5710898.11</v>
      </c>
      <c r="V404" s="5">
        <f t="shared" si="204"/>
        <v>0.7697777713354514</v>
      </c>
      <c r="W404" s="5">
        <f t="shared" si="205"/>
        <v>2.0771140825102177</v>
      </c>
      <c r="X404" s="5">
        <f t="shared" si="206"/>
        <v>0.33698527005457457</v>
      </c>
      <c r="Y404" s="53"/>
      <c r="Z404" s="12">
        <f t="shared" si="207"/>
        <v>3.1838771239002437</v>
      </c>
      <c r="AA404" s="14">
        <v>143944.89544895448</v>
      </c>
      <c r="AB404" s="18">
        <f t="shared" si="219"/>
        <v>4583.028597221385</v>
      </c>
      <c r="AC404" s="19">
        <v>339.89933414722503</v>
      </c>
      <c r="AD404" s="18">
        <f t="shared" si="214"/>
        <v>4243.12926307416</v>
      </c>
      <c r="AE404" s="21"/>
      <c r="AF404" s="2">
        <f t="shared" si="218"/>
        <v>238491291.05172184</v>
      </c>
      <c r="AG404" s="5">
        <f t="shared" si="208"/>
        <v>0.25344662160804554</v>
      </c>
      <c r="AH404" s="5">
        <f t="shared" si="209"/>
        <v>1.5621975014559348</v>
      </c>
      <c r="AI404" s="5">
        <f t="shared" si="210"/>
        <v>0.5789498618213931</v>
      </c>
      <c r="AJ404" s="5">
        <f t="shared" si="211"/>
        <v>2.3945939848853737</v>
      </c>
      <c r="AL404" s="14">
        <v>4328.802002120662</v>
      </c>
      <c r="AM404" s="13">
        <f t="shared" si="212"/>
        <v>254.226595100723</v>
      </c>
      <c r="AN404" s="29">
        <f t="shared" si="215"/>
        <v>0.0587290883196271</v>
      </c>
      <c r="AO404" s="71"/>
      <c r="AP404" s="93">
        <v>2834823</v>
      </c>
      <c r="AQ404" s="93">
        <v>2902173</v>
      </c>
      <c r="AR404" s="16">
        <f t="shared" si="216"/>
        <v>67350</v>
      </c>
      <c r="AS404" s="73">
        <f t="shared" si="217"/>
        <v>0.02375809706637769</v>
      </c>
    </row>
    <row r="405" spans="1:45" ht="12.75">
      <c r="A405" s="1" t="s">
        <v>809</v>
      </c>
      <c r="B405" s="1" t="s">
        <v>810</v>
      </c>
      <c r="C405" s="2" t="s">
        <v>754</v>
      </c>
      <c r="D405" s="1"/>
      <c r="E405" s="1" t="s">
        <v>1191</v>
      </c>
      <c r="F405" s="67">
        <v>7821180431</v>
      </c>
      <c r="G405" s="62">
        <v>112.97</v>
      </c>
      <c r="H405" s="10">
        <f t="shared" si="213"/>
        <v>1.1297</v>
      </c>
      <c r="I405" s="40">
        <v>15756005.25</v>
      </c>
      <c r="J405" s="40">
        <v>0</v>
      </c>
      <c r="K405" s="40">
        <v>0</v>
      </c>
      <c r="L405" s="40">
        <v>2725093.75</v>
      </c>
      <c r="M405" s="48">
        <f t="shared" si="203"/>
        <v>18481099</v>
      </c>
      <c r="N405" s="40">
        <v>82221782</v>
      </c>
      <c r="O405" s="40">
        <v>0</v>
      </c>
      <c r="P405" s="40">
        <v>0</v>
      </c>
      <c r="Q405" s="4">
        <f t="shared" si="202"/>
        <v>82221782</v>
      </c>
      <c r="R405" s="40">
        <v>31694484.36</v>
      </c>
      <c r="S405" s="40">
        <v>1564236</v>
      </c>
      <c r="T405" s="4">
        <f t="shared" si="201"/>
        <v>33258720.36</v>
      </c>
      <c r="U405" s="4">
        <f t="shared" si="198"/>
        <v>133961601.36</v>
      </c>
      <c r="V405" s="5">
        <f t="shared" si="204"/>
        <v>0.42523913945490716</v>
      </c>
      <c r="W405" s="5">
        <f t="shared" si="205"/>
        <v>1.0512707477519132</v>
      </c>
      <c r="X405" s="5">
        <f t="shared" si="206"/>
        <v>0.23629552038907567</v>
      </c>
      <c r="Y405" s="53"/>
      <c r="Z405" s="12">
        <f t="shared" si="207"/>
        <v>1.7128054075958958</v>
      </c>
      <c r="AA405" s="14">
        <v>306344.51711026614</v>
      </c>
      <c r="AB405" s="18">
        <f t="shared" si="219"/>
        <v>5247.085454938173</v>
      </c>
      <c r="AC405" s="19">
        <v>275.77959687720005</v>
      </c>
      <c r="AD405" s="18">
        <f t="shared" si="214"/>
        <v>4971.305858060973</v>
      </c>
      <c r="AE405" s="21"/>
      <c r="AF405" s="2">
        <f t="shared" si="218"/>
        <v>6923236638.93069</v>
      </c>
      <c r="AG405" s="5">
        <f t="shared" si="208"/>
        <v>0.26694304938353874</v>
      </c>
      <c r="AH405" s="5">
        <f t="shared" si="209"/>
        <v>1.187620563735336</v>
      </c>
      <c r="AI405" s="5">
        <f t="shared" si="210"/>
        <v>0.45779865708729095</v>
      </c>
      <c r="AJ405" s="5">
        <f t="shared" si="211"/>
        <v>1.9349562689610835</v>
      </c>
      <c r="AL405" s="14">
        <v>4770.264317986395</v>
      </c>
      <c r="AM405" s="13">
        <f t="shared" si="212"/>
        <v>476.8211369517776</v>
      </c>
      <c r="AN405" s="29">
        <f t="shared" si="215"/>
        <v>0.09995696363279329</v>
      </c>
      <c r="AO405" s="71"/>
      <c r="AP405" s="93">
        <v>46402142.58</v>
      </c>
      <c r="AQ405" s="93">
        <v>47761666</v>
      </c>
      <c r="AR405" s="16">
        <f t="shared" si="216"/>
        <v>1359523.4200000018</v>
      </c>
      <c r="AS405" s="73">
        <f t="shared" si="217"/>
        <v>0.029298720800577348</v>
      </c>
    </row>
    <row r="406" spans="1:45" ht="15.75">
      <c r="A406" s="1" t="s">
        <v>811</v>
      </c>
      <c r="B406" s="1" t="s">
        <v>812</v>
      </c>
      <c r="C406" s="2" t="s">
        <v>754</v>
      </c>
      <c r="D406" s="1"/>
      <c r="E406" s="66"/>
      <c r="F406" s="67">
        <v>1257102551</v>
      </c>
      <c r="G406" s="62">
        <v>93.52</v>
      </c>
      <c r="H406" s="10">
        <f t="shared" si="213"/>
        <v>0.9351999999999999</v>
      </c>
      <c r="I406" s="40">
        <v>3076840.68</v>
      </c>
      <c r="J406" s="40">
        <v>0</v>
      </c>
      <c r="K406" s="40">
        <v>0</v>
      </c>
      <c r="L406" s="40">
        <v>533822.53</v>
      </c>
      <c r="M406" s="48">
        <f t="shared" si="203"/>
        <v>3610663.21</v>
      </c>
      <c r="N406" s="40">
        <v>10664370.74</v>
      </c>
      <c r="O406" s="40">
        <v>3595709.11</v>
      </c>
      <c r="P406" s="40">
        <v>0</v>
      </c>
      <c r="Q406" s="4">
        <f t="shared" si="202"/>
        <v>14260079.85</v>
      </c>
      <c r="R406" s="40">
        <v>6709143.3</v>
      </c>
      <c r="S406" s="40">
        <v>250319</v>
      </c>
      <c r="T406" s="4">
        <f t="shared" si="201"/>
        <v>6959462.3</v>
      </c>
      <c r="U406" s="4">
        <f t="shared" si="198"/>
        <v>24830205.36</v>
      </c>
      <c r="V406" s="5">
        <f t="shared" si="204"/>
        <v>0.5536113417687273</v>
      </c>
      <c r="W406" s="5">
        <f t="shared" si="205"/>
        <v>1.1343609030668493</v>
      </c>
      <c r="X406" s="5">
        <f t="shared" si="206"/>
        <v>0.2872210550466061</v>
      </c>
      <c r="Y406" s="53"/>
      <c r="Z406" s="12">
        <f t="shared" si="207"/>
        <v>1.9751932998821826</v>
      </c>
      <c r="AA406" s="14">
        <v>380936.00622406637</v>
      </c>
      <c r="AB406" s="18">
        <f t="shared" si="219"/>
        <v>7524.222471776533</v>
      </c>
      <c r="AC406" s="19">
        <v>228.1315374702</v>
      </c>
      <c r="AD406" s="18">
        <f t="shared" si="214"/>
        <v>7296.090934306333</v>
      </c>
      <c r="AE406" s="21"/>
      <c r="AF406" s="2">
        <f t="shared" si="218"/>
        <v>1344207176.0051327</v>
      </c>
      <c r="AG406" s="5">
        <f t="shared" si="208"/>
        <v>0.26860913067958603</v>
      </c>
      <c r="AH406" s="5">
        <f t="shared" si="209"/>
        <v>1.0608543165481175</v>
      </c>
      <c r="AI406" s="5">
        <f t="shared" si="210"/>
        <v>0.49911527179456017</v>
      </c>
      <c r="AJ406" s="5">
        <f t="shared" si="211"/>
        <v>1.847200774049817</v>
      </c>
      <c r="AL406" s="14">
        <v>7054.498571618982</v>
      </c>
      <c r="AM406" s="13">
        <f t="shared" si="212"/>
        <v>469.7239001575508</v>
      </c>
      <c r="AN406" s="29">
        <f t="shared" si="215"/>
        <v>0.06658501598502002</v>
      </c>
      <c r="AO406" s="71"/>
      <c r="AP406" s="93">
        <v>11827436.879999999</v>
      </c>
      <c r="AQ406" s="93">
        <v>12285036.329999998</v>
      </c>
      <c r="AR406" s="16">
        <f t="shared" si="216"/>
        <v>457599.44999999925</v>
      </c>
      <c r="AS406" s="73">
        <f t="shared" si="217"/>
        <v>0.038689654795266114</v>
      </c>
    </row>
    <row r="407" spans="1:45" ht="12.75">
      <c r="A407" s="1" t="s">
        <v>813</v>
      </c>
      <c r="B407" s="1" t="s">
        <v>814</v>
      </c>
      <c r="C407" s="2" t="s">
        <v>754</v>
      </c>
      <c r="D407" s="1"/>
      <c r="F407" s="67">
        <v>1123900439</v>
      </c>
      <c r="G407" s="62">
        <v>63.44</v>
      </c>
      <c r="H407" s="10">
        <f t="shared" si="213"/>
        <v>0.6344</v>
      </c>
      <c r="I407" s="40">
        <v>4000707.74</v>
      </c>
      <c r="J407" s="40">
        <v>0</v>
      </c>
      <c r="K407" s="40">
        <v>0</v>
      </c>
      <c r="L407" s="40">
        <v>692992.52</v>
      </c>
      <c r="M407" s="48">
        <f t="shared" si="203"/>
        <v>4693700.26</v>
      </c>
      <c r="N407" s="40">
        <v>23327273</v>
      </c>
      <c r="O407" s="40">
        <v>0</v>
      </c>
      <c r="P407" s="40">
        <v>0</v>
      </c>
      <c r="Q407" s="4">
        <f t="shared" si="202"/>
        <v>23327273</v>
      </c>
      <c r="R407" s="40">
        <v>6207276</v>
      </c>
      <c r="S407" s="40">
        <v>112000</v>
      </c>
      <c r="T407" s="4">
        <f t="shared" si="201"/>
        <v>6319276</v>
      </c>
      <c r="U407" s="4">
        <f aca="true" t="shared" si="220" ref="U407:U470">M407+Q407+T407</f>
        <v>34340249.26</v>
      </c>
      <c r="V407" s="5">
        <f t="shared" si="204"/>
        <v>0.5622629710530792</v>
      </c>
      <c r="W407" s="5">
        <f t="shared" si="205"/>
        <v>2.0755640082101614</v>
      </c>
      <c r="X407" s="5">
        <f t="shared" si="206"/>
        <v>0.4176259833278702</v>
      </c>
      <c r="Y407" s="53"/>
      <c r="Z407" s="12">
        <f t="shared" si="207"/>
        <v>3.0554529625911107</v>
      </c>
      <c r="AA407" s="14">
        <v>192600.88570223533</v>
      </c>
      <c r="AB407" s="18">
        <f t="shared" si="219"/>
        <v>5884.829468165668</v>
      </c>
      <c r="AC407" s="19">
        <v>297.60141583957505</v>
      </c>
      <c r="AD407" s="18">
        <f t="shared" si="214"/>
        <v>5587.228052326093</v>
      </c>
      <c r="AE407" s="21"/>
      <c r="AF407" s="2">
        <f t="shared" si="218"/>
        <v>1771595900.0630517</v>
      </c>
      <c r="AG407" s="5">
        <f t="shared" si="208"/>
        <v>0.26494192382320086</v>
      </c>
      <c r="AH407" s="5">
        <f t="shared" si="209"/>
        <v>1.3167378068085263</v>
      </c>
      <c r="AI407" s="5">
        <f t="shared" si="210"/>
        <v>0.3503776453636566</v>
      </c>
      <c r="AJ407" s="5">
        <f t="shared" si="211"/>
        <v>1.9383793594678005</v>
      </c>
      <c r="AL407" s="14">
        <v>5521.5499902258325</v>
      </c>
      <c r="AM407" s="13">
        <f t="shared" si="212"/>
        <v>363.2794779398355</v>
      </c>
      <c r="AN407" s="29">
        <f t="shared" si="215"/>
        <v>0.06579302525249388</v>
      </c>
      <c r="AO407" s="71"/>
      <c r="AP407" s="93">
        <v>11308058</v>
      </c>
      <c r="AQ407" s="93">
        <v>11388232</v>
      </c>
      <c r="AR407" s="16">
        <f t="shared" si="216"/>
        <v>80174</v>
      </c>
      <c r="AS407" s="73">
        <f t="shared" si="217"/>
        <v>0.007089988395885483</v>
      </c>
    </row>
    <row r="408" spans="1:45" ht="12.75">
      <c r="A408" s="1" t="s">
        <v>815</v>
      </c>
      <c r="B408" s="1" t="s">
        <v>816</v>
      </c>
      <c r="C408" s="2" t="s">
        <v>754</v>
      </c>
      <c r="D408" s="1"/>
      <c r="F408" s="67">
        <v>2792666136</v>
      </c>
      <c r="G408" s="62">
        <v>79.83</v>
      </c>
      <c r="H408" s="10">
        <f t="shared" si="213"/>
        <v>0.7983</v>
      </c>
      <c r="I408" s="40">
        <v>7883824.569999999</v>
      </c>
      <c r="J408" s="40">
        <v>0</v>
      </c>
      <c r="K408" s="40">
        <v>0</v>
      </c>
      <c r="L408" s="40">
        <v>1379303.22</v>
      </c>
      <c r="M408" s="48">
        <f t="shared" si="203"/>
        <v>9263127.79</v>
      </c>
      <c r="N408" s="40">
        <v>46996544.5</v>
      </c>
      <c r="O408" s="40">
        <v>0</v>
      </c>
      <c r="P408" s="40">
        <v>0</v>
      </c>
      <c r="Q408" s="4">
        <f t="shared" si="202"/>
        <v>46996544.5</v>
      </c>
      <c r="R408" s="40">
        <v>11729198</v>
      </c>
      <c r="S408" s="40">
        <v>837800</v>
      </c>
      <c r="T408" s="4">
        <f t="shared" si="201"/>
        <v>12566998</v>
      </c>
      <c r="U408" s="4">
        <f t="shared" si="220"/>
        <v>68826670.28999999</v>
      </c>
      <c r="V408" s="5">
        <f t="shared" si="204"/>
        <v>0.45000001389353333</v>
      </c>
      <c r="W408" s="5">
        <f t="shared" si="205"/>
        <v>1.6828558163173142</v>
      </c>
      <c r="X408" s="5">
        <f t="shared" si="206"/>
        <v>0.3316947797873107</v>
      </c>
      <c r="Y408" s="53"/>
      <c r="Z408" s="12">
        <f t="shared" si="207"/>
        <v>2.464550609998158</v>
      </c>
      <c r="AA408" s="14">
        <v>324252.7579946935</v>
      </c>
      <c r="AB408" s="18">
        <f t="shared" si="219"/>
        <v>7991.373325094068</v>
      </c>
      <c r="AC408" s="19">
        <v>287.463350142</v>
      </c>
      <c r="AD408" s="18">
        <f t="shared" si="214"/>
        <v>7703.909974952067</v>
      </c>
      <c r="AE408" s="21"/>
      <c r="AF408" s="2">
        <f t="shared" si="218"/>
        <v>3498266486.283352</v>
      </c>
      <c r="AG408" s="5">
        <f t="shared" si="208"/>
        <v>0.26479194270421014</v>
      </c>
      <c r="AH408" s="5">
        <f t="shared" si="209"/>
        <v>1.3434237981661121</v>
      </c>
      <c r="AI408" s="5">
        <f t="shared" si="210"/>
        <v>0.33528600654038226</v>
      </c>
      <c r="AJ408" s="5">
        <f t="shared" si="211"/>
        <v>1.9674507519615296</v>
      </c>
      <c r="AL408" s="14">
        <v>7489.234319349075</v>
      </c>
      <c r="AM408" s="13">
        <f t="shared" si="212"/>
        <v>502.1390057449926</v>
      </c>
      <c r="AN408" s="29">
        <f t="shared" si="215"/>
        <v>0.06704810990459648</v>
      </c>
      <c r="AO408" s="71"/>
      <c r="AP408" s="93">
        <v>27797322</v>
      </c>
      <c r="AQ408" s="93">
        <v>27629892</v>
      </c>
      <c r="AR408" s="16">
        <f t="shared" si="216"/>
        <v>-167430</v>
      </c>
      <c r="AS408" s="73">
        <f t="shared" si="217"/>
        <v>-0.006023242095047861</v>
      </c>
    </row>
    <row r="409" spans="1:45" ht="12.75">
      <c r="A409" s="1" t="s">
        <v>817</v>
      </c>
      <c r="B409" s="1" t="s">
        <v>818</v>
      </c>
      <c r="C409" s="2" t="s">
        <v>754</v>
      </c>
      <c r="D409" s="1"/>
      <c r="F409" s="67">
        <v>317919778</v>
      </c>
      <c r="G409" s="62">
        <v>69.13</v>
      </c>
      <c r="H409" s="10">
        <f t="shared" si="213"/>
        <v>0.6912999999999999</v>
      </c>
      <c r="I409" s="40">
        <v>999294.06</v>
      </c>
      <c r="J409" s="40">
        <v>0</v>
      </c>
      <c r="K409" s="40">
        <v>0</v>
      </c>
      <c r="L409" s="40">
        <v>174728.53</v>
      </c>
      <c r="M409" s="48">
        <f t="shared" si="203"/>
        <v>1174022.59</v>
      </c>
      <c r="N409" s="40">
        <v>4304179</v>
      </c>
      <c r="O409" s="40">
        <v>0</v>
      </c>
      <c r="P409" s="40">
        <v>0</v>
      </c>
      <c r="Q409" s="4">
        <f t="shared" si="202"/>
        <v>4304179</v>
      </c>
      <c r="R409" s="40">
        <v>1837845.29</v>
      </c>
      <c r="S409" s="40">
        <v>0</v>
      </c>
      <c r="T409" s="4">
        <f t="shared" si="201"/>
        <v>1837845.29</v>
      </c>
      <c r="U409" s="4">
        <f t="shared" si="220"/>
        <v>7316046.88</v>
      </c>
      <c r="V409" s="5">
        <f t="shared" si="204"/>
        <v>0.57808460409783</v>
      </c>
      <c r="W409" s="5">
        <f t="shared" si="205"/>
        <v>1.353856946893062</v>
      </c>
      <c r="X409" s="5">
        <f t="shared" si="206"/>
        <v>0.369282652808093</v>
      </c>
      <c r="Y409" s="53"/>
      <c r="Z409" s="12">
        <f t="shared" si="207"/>
        <v>2.3012242037989847</v>
      </c>
      <c r="AA409" s="14">
        <v>165335.23523523525</v>
      </c>
      <c r="AB409" s="18">
        <f t="shared" si="219"/>
        <v>3804.7344506412205</v>
      </c>
      <c r="AC409" s="19">
        <v>226.09343937262503</v>
      </c>
      <c r="AD409" s="18">
        <f t="shared" si="214"/>
        <v>3578.6410112685953</v>
      </c>
      <c r="AE409" s="21"/>
      <c r="AF409" s="2">
        <f t="shared" si="218"/>
        <v>459886847.96759737</v>
      </c>
      <c r="AG409" s="5">
        <f t="shared" si="208"/>
        <v>0.25528509788623466</v>
      </c>
      <c r="AH409" s="5">
        <f t="shared" si="209"/>
        <v>0.9359213073871735</v>
      </c>
      <c r="AI409" s="5">
        <f t="shared" si="210"/>
        <v>0.3996298868128298</v>
      </c>
      <c r="AJ409" s="5">
        <f t="shared" si="211"/>
        <v>1.5908362920862378</v>
      </c>
      <c r="AL409" s="14">
        <v>3281.000391186154</v>
      </c>
      <c r="AM409" s="13">
        <f t="shared" si="212"/>
        <v>523.7340594550665</v>
      </c>
      <c r="AN409" s="29">
        <f t="shared" si="215"/>
        <v>0.1596263325240644</v>
      </c>
      <c r="AO409" s="71"/>
      <c r="AP409" s="93">
        <v>3970870.92</v>
      </c>
      <c r="AQ409" s="93">
        <v>4111151.93</v>
      </c>
      <c r="AR409" s="16">
        <f t="shared" si="216"/>
        <v>140281.01000000024</v>
      </c>
      <c r="AS409" s="73">
        <f t="shared" si="217"/>
        <v>0.03532751701735</v>
      </c>
    </row>
    <row r="410" spans="1:45" ht="12.75">
      <c r="A410" s="1" t="s">
        <v>819</v>
      </c>
      <c r="B410" s="1" t="s">
        <v>820</v>
      </c>
      <c r="C410" s="2" t="s">
        <v>754</v>
      </c>
      <c r="D410" s="1"/>
      <c r="F410" s="67">
        <v>446916418</v>
      </c>
      <c r="G410" s="62">
        <v>70.65</v>
      </c>
      <c r="H410" s="10">
        <f t="shared" si="213"/>
        <v>0.7065</v>
      </c>
      <c r="I410" s="40">
        <v>1327189.5</v>
      </c>
      <c r="J410" s="40">
        <v>0</v>
      </c>
      <c r="K410" s="40">
        <v>0</v>
      </c>
      <c r="L410" s="40">
        <v>229572.15</v>
      </c>
      <c r="M410" s="48">
        <f t="shared" si="203"/>
        <v>1556761.65</v>
      </c>
      <c r="N410" s="40">
        <v>5147060.11</v>
      </c>
      <c r="O410" s="40">
        <v>3659433.76</v>
      </c>
      <c r="P410" s="40">
        <v>0</v>
      </c>
      <c r="Q410" s="4">
        <f t="shared" si="202"/>
        <v>8806493.870000001</v>
      </c>
      <c r="R410" s="40">
        <v>2859441.41</v>
      </c>
      <c r="S410" s="40">
        <v>0</v>
      </c>
      <c r="T410" s="4">
        <f t="shared" si="201"/>
        <v>2859441.41</v>
      </c>
      <c r="U410" s="4">
        <f t="shared" si="220"/>
        <v>13222696.930000002</v>
      </c>
      <c r="V410" s="5">
        <f t="shared" si="204"/>
        <v>0.6398157003934458</v>
      </c>
      <c r="W410" s="5">
        <f t="shared" si="205"/>
        <v>1.9705013097102198</v>
      </c>
      <c r="X410" s="5">
        <f t="shared" si="206"/>
        <v>0.34833395849870075</v>
      </c>
      <c r="Y410" s="53"/>
      <c r="Z410" s="12">
        <f t="shared" si="207"/>
        <v>2.9586509686023668</v>
      </c>
      <c r="AA410" s="14">
        <v>166557.09271168275</v>
      </c>
      <c r="AB410" s="18">
        <f t="shared" si="219"/>
        <v>4927.843036790144</v>
      </c>
      <c r="AC410" s="19">
        <v>283.02614289089996</v>
      </c>
      <c r="AD410" s="18">
        <f t="shared" si="214"/>
        <v>4644.816893899244</v>
      </c>
      <c r="AE410" s="21"/>
      <c r="AF410" s="2">
        <f t="shared" si="218"/>
        <v>632578086.3411182</v>
      </c>
      <c r="AG410" s="5">
        <f t="shared" si="208"/>
        <v>0.24609794167933208</v>
      </c>
      <c r="AH410" s="5">
        <f t="shared" si="209"/>
        <v>1.3921591753102702</v>
      </c>
      <c r="AI410" s="5">
        <f t="shared" si="210"/>
        <v>0.4520297923279694</v>
      </c>
      <c r="AJ410" s="5">
        <f t="shared" si="211"/>
        <v>2.0902869093175718</v>
      </c>
      <c r="AL410" s="14">
        <v>4693.762684071885</v>
      </c>
      <c r="AM410" s="13">
        <f t="shared" si="212"/>
        <v>234.08035271825884</v>
      </c>
      <c r="AN410" s="29">
        <f t="shared" si="215"/>
        <v>0.04987051294957926</v>
      </c>
      <c r="AO410" s="71"/>
      <c r="AP410" s="93">
        <v>5380924.59</v>
      </c>
      <c r="AQ410" s="93">
        <v>5352442.01</v>
      </c>
      <c r="AR410" s="16">
        <f t="shared" si="216"/>
        <v>-28482.580000000075</v>
      </c>
      <c r="AS410" s="73">
        <f t="shared" si="217"/>
        <v>-0.005293250169856046</v>
      </c>
    </row>
    <row r="411" spans="1:45" ht="12.75">
      <c r="A411" s="1" t="s">
        <v>821</v>
      </c>
      <c r="B411" s="1" t="s">
        <v>822</v>
      </c>
      <c r="C411" s="2" t="s">
        <v>754</v>
      </c>
      <c r="D411" s="1"/>
      <c r="F411" s="67">
        <v>2903678338</v>
      </c>
      <c r="G411" s="62">
        <v>93.61</v>
      </c>
      <c r="H411" s="10">
        <f t="shared" si="213"/>
        <v>0.9361</v>
      </c>
      <c r="I411" s="40">
        <v>6890166.89</v>
      </c>
      <c r="J411" s="40">
        <v>0</v>
      </c>
      <c r="K411" s="40">
        <v>0</v>
      </c>
      <c r="L411" s="40">
        <v>1197723.97</v>
      </c>
      <c r="M411" s="48">
        <f t="shared" si="203"/>
        <v>8087890.859999999</v>
      </c>
      <c r="N411" s="40">
        <v>32504231.5</v>
      </c>
      <c r="O411" s="40">
        <v>15671824.1</v>
      </c>
      <c r="P411" s="40">
        <v>0</v>
      </c>
      <c r="Q411" s="4">
        <f t="shared" si="202"/>
        <v>48176055.6</v>
      </c>
      <c r="R411" s="40">
        <v>15950136</v>
      </c>
      <c r="S411" s="40">
        <v>290367</v>
      </c>
      <c r="T411" s="4">
        <f t="shared" si="201"/>
        <v>16240503</v>
      </c>
      <c r="U411" s="4">
        <f t="shared" si="220"/>
        <v>72504449.46000001</v>
      </c>
      <c r="V411" s="5">
        <f t="shared" si="204"/>
        <v>0.5593079229012039</v>
      </c>
      <c r="W411" s="5">
        <f t="shared" si="205"/>
        <v>1.6591388574115542</v>
      </c>
      <c r="X411" s="5">
        <f t="shared" si="206"/>
        <v>0.27853949089866437</v>
      </c>
      <c r="Y411" s="53"/>
      <c r="Z411" s="12">
        <f t="shared" si="207"/>
        <v>2.496986271211423</v>
      </c>
      <c r="AA411" s="14">
        <v>249444.76911976913</v>
      </c>
      <c r="AB411" s="18">
        <f t="shared" si="219"/>
        <v>6228.601639175666</v>
      </c>
      <c r="AC411" s="19">
        <v>292.97826558225006</v>
      </c>
      <c r="AD411" s="18">
        <f t="shared" si="214"/>
        <v>5935.623373593416</v>
      </c>
      <c r="AE411" s="21"/>
      <c r="AF411" s="2">
        <f t="shared" si="218"/>
        <v>3101889048.178613</v>
      </c>
      <c r="AG411" s="5">
        <f t="shared" si="208"/>
        <v>0.26074081743023975</v>
      </c>
      <c r="AH411" s="5">
        <f t="shared" si="209"/>
        <v>1.553119884422956</v>
      </c>
      <c r="AI411" s="5">
        <f t="shared" si="210"/>
        <v>0.5142071735082111</v>
      </c>
      <c r="AJ411" s="5">
        <f t="shared" si="211"/>
        <v>2.337428848481013</v>
      </c>
      <c r="AL411" s="14">
        <v>5754.4369933185435</v>
      </c>
      <c r="AM411" s="13">
        <f t="shared" si="212"/>
        <v>474.1646458571222</v>
      </c>
      <c r="AN411" s="29">
        <f t="shared" si="215"/>
        <v>0.08239983275647524</v>
      </c>
      <c r="AO411" s="71"/>
      <c r="AP411" s="93">
        <v>25323153</v>
      </c>
      <c r="AQ411" s="93">
        <v>25357379</v>
      </c>
      <c r="AR411" s="16">
        <f t="shared" si="216"/>
        <v>34226</v>
      </c>
      <c r="AS411" s="73">
        <f t="shared" si="217"/>
        <v>0.0013515694510869165</v>
      </c>
    </row>
    <row r="412" spans="1:45" ht="12.75">
      <c r="A412" s="1" t="s">
        <v>823</v>
      </c>
      <c r="B412" s="1" t="s">
        <v>824</v>
      </c>
      <c r="C412" s="2" t="s">
        <v>754</v>
      </c>
      <c r="D412" s="1"/>
      <c r="F412" s="67">
        <v>2034688517</v>
      </c>
      <c r="G412" s="62">
        <v>77</v>
      </c>
      <c r="H412" s="10">
        <f t="shared" si="213"/>
        <v>0.77</v>
      </c>
      <c r="I412" s="40">
        <v>6028200.79</v>
      </c>
      <c r="J412" s="40">
        <v>0</v>
      </c>
      <c r="K412" s="40">
        <v>0</v>
      </c>
      <c r="L412" s="40">
        <v>1046071.1</v>
      </c>
      <c r="M412" s="48">
        <f t="shared" si="203"/>
        <v>7074271.89</v>
      </c>
      <c r="N412" s="40">
        <v>35634763.5</v>
      </c>
      <c r="O412" s="40">
        <v>0</v>
      </c>
      <c r="P412" s="40">
        <v>0</v>
      </c>
      <c r="Q412" s="4">
        <f t="shared" si="202"/>
        <v>35634763.5</v>
      </c>
      <c r="R412" s="40">
        <v>13412868</v>
      </c>
      <c r="S412" s="40">
        <v>406938</v>
      </c>
      <c r="T412" s="4">
        <f t="shared" si="201"/>
        <v>13819806</v>
      </c>
      <c r="U412" s="4">
        <f t="shared" si="220"/>
        <v>56528841.39</v>
      </c>
      <c r="V412" s="5">
        <f t="shared" si="204"/>
        <v>0.6792099077836394</v>
      </c>
      <c r="W412" s="5">
        <f t="shared" si="205"/>
        <v>1.7513620980444153</v>
      </c>
      <c r="X412" s="5">
        <f t="shared" si="206"/>
        <v>0.3476832857164053</v>
      </c>
      <c r="Y412" s="53"/>
      <c r="Z412" s="12">
        <f t="shared" si="207"/>
        <v>2.7782552915444603</v>
      </c>
      <c r="AA412" s="14">
        <v>203912.6027749229</v>
      </c>
      <c r="AB412" s="18">
        <f t="shared" si="219"/>
        <v>5665.212676720332</v>
      </c>
      <c r="AC412" s="19">
        <v>268.2798143764501</v>
      </c>
      <c r="AD412" s="18">
        <f t="shared" si="214"/>
        <v>5396.932862343881</v>
      </c>
      <c r="AE412" s="21"/>
      <c r="AF412" s="2">
        <f t="shared" si="218"/>
        <v>2642452619.4805193</v>
      </c>
      <c r="AG412" s="5">
        <f t="shared" si="208"/>
        <v>0.2677161300016321</v>
      </c>
      <c r="AH412" s="5">
        <f t="shared" si="209"/>
        <v>1.3485488154941998</v>
      </c>
      <c r="AI412" s="5">
        <f t="shared" si="210"/>
        <v>0.5075916177689817</v>
      </c>
      <c r="AJ412" s="5">
        <f t="shared" si="211"/>
        <v>2.1392565744892345</v>
      </c>
      <c r="AL412" s="14">
        <v>5349.510946042165</v>
      </c>
      <c r="AM412" s="13">
        <f t="shared" si="212"/>
        <v>315.7017306781663</v>
      </c>
      <c r="AN412" s="29">
        <f t="shared" si="215"/>
        <v>0.05901506396799471</v>
      </c>
      <c r="AO412" s="71"/>
      <c r="AP412" s="93">
        <v>19674978</v>
      </c>
      <c r="AQ412" s="93">
        <v>20196258</v>
      </c>
      <c r="AR412" s="16">
        <f t="shared" si="216"/>
        <v>521280</v>
      </c>
      <c r="AS412" s="73">
        <f t="shared" si="217"/>
        <v>0.026494565838904624</v>
      </c>
    </row>
    <row r="413" spans="1:45" ht="12.75">
      <c r="A413" s="1" t="s">
        <v>825</v>
      </c>
      <c r="B413" s="1" t="s">
        <v>826</v>
      </c>
      <c r="C413" s="2" t="s">
        <v>754</v>
      </c>
      <c r="D413" s="1"/>
      <c r="F413" s="67">
        <v>39787623</v>
      </c>
      <c r="G413" s="62">
        <v>59.96</v>
      </c>
      <c r="H413" s="10">
        <f t="shared" si="213"/>
        <v>0.5996</v>
      </c>
      <c r="I413" s="40">
        <v>150568.36</v>
      </c>
      <c r="J413" s="40">
        <v>0</v>
      </c>
      <c r="K413" s="40">
        <v>0</v>
      </c>
      <c r="L413" s="40">
        <v>26039.61</v>
      </c>
      <c r="M413" s="48">
        <f t="shared" si="203"/>
        <v>176607.96999999997</v>
      </c>
      <c r="N413" s="40">
        <v>319090</v>
      </c>
      <c r="O413" s="40">
        <v>0</v>
      </c>
      <c r="P413" s="40">
        <v>0</v>
      </c>
      <c r="Q413" s="4">
        <f>SUM(N413:P413)</f>
        <v>319090</v>
      </c>
      <c r="R413" s="40">
        <v>737606</v>
      </c>
      <c r="S413" s="40">
        <v>0</v>
      </c>
      <c r="T413" s="4">
        <f t="shared" si="201"/>
        <v>737606</v>
      </c>
      <c r="U413" s="4">
        <f t="shared" si="220"/>
        <v>1233303.97</v>
      </c>
      <c r="V413" s="5">
        <f t="shared" si="204"/>
        <v>1.8538579195846911</v>
      </c>
      <c r="W413" s="5">
        <f t="shared" si="205"/>
        <v>0.8019830689558912</v>
      </c>
      <c r="X413" s="5">
        <f t="shared" si="206"/>
        <v>0.4438766548079537</v>
      </c>
      <c r="Y413" s="53"/>
      <c r="Z413" s="12">
        <f t="shared" si="207"/>
        <v>3.099717643348536</v>
      </c>
      <c r="AA413" s="14">
        <v>87801.71232876713</v>
      </c>
      <c r="AB413" s="18">
        <f t="shared" si="219"/>
        <v>2721.6051682169214</v>
      </c>
      <c r="AC413" s="19">
        <v>365.60801256210004</v>
      </c>
      <c r="AD413" s="18">
        <f t="shared" si="214"/>
        <v>2355.997155654821</v>
      </c>
      <c r="AE413" s="21"/>
      <c r="AF413" s="2">
        <f t="shared" si="218"/>
        <v>66356942.96197465</v>
      </c>
      <c r="AG413" s="5">
        <f t="shared" si="208"/>
        <v>0.266148442222849</v>
      </c>
      <c r="AH413" s="5">
        <f t="shared" si="209"/>
        <v>0.4808690481459523</v>
      </c>
      <c r="AI413" s="5">
        <f t="shared" si="210"/>
        <v>1.1115732085829806</v>
      </c>
      <c r="AJ413" s="5">
        <f t="shared" si="211"/>
        <v>1.8585906989517822</v>
      </c>
      <c r="AL413" s="14">
        <v>2937.5808321749028</v>
      </c>
      <c r="AM413" s="13">
        <f t="shared" si="212"/>
        <v>-215.9756639579814</v>
      </c>
      <c r="AN413" s="29">
        <f t="shared" si="215"/>
        <v>-0.07352160716479045</v>
      </c>
      <c r="AO413" s="71"/>
      <c r="AP413" s="93">
        <v>1279195</v>
      </c>
      <c r="AQ413" s="93">
        <v>1553663</v>
      </c>
      <c r="AR413" s="16">
        <f t="shared" si="216"/>
        <v>274468</v>
      </c>
      <c r="AS413" s="73">
        <f t="shared" si="217"/>
        <v>0.21456306505263076</v>
      </c>
    </row>
    <row r="414" spans="1:45" ht="12.75">
      <c r="A414" s="1" t="s">
        <v>827</v>
      </c>
      <c r="B414" s="1" t="s">
        <v>180</v>
      </c>
      <c r="C414" s="2" t="s">
        <v>754</v>
      </c>
      <c r="D414" s="1"/>
      <c r="F414" s="67">
        <v>1608623633</v>
      </c>
      <c r="G414" s="62">
        <v>69.9</v>
      </c>
      <c r="H414" s="10">
        <f t="shared" si="213"/>
        <v>0.6990000000000001</v>
      </c>
      <c r="I414" s="40">
        <v>5200060.9</v>
      </c>
      <c r="J414" s="40">
        <v>0</v>
      </c>
      <c r="K414" s="40">
        <v>0</v>
      </c>
      <c r="L414" s="40">
        <v>900479.53</v>
      </c>
      <c r="M414" s="48">
        <f t="shared" si="203"/>
        <v>6100540.430000001</v>
      </c>
      <c r="N414" s="40">
        <v>22219036</v>
      </c>
      <c r="O414" s="40">
        <v>10273616.57</v>
      </c>
      <c r="P414" s="40">
        <v>0</v>
      </c>
      <c r="Q414" s="4">
        <f>SUM(N414:P414)</f>
        <v>32492652.57</v>
      </c>
      <c r="R414" s="40">
        <v>7427207.38</v>
      </c>
      <c r="S414" s="40">
        <v>321725</v>
      </c>
      <c r="T414" s="4">
        <f t="shared" si="201"/>
        <v>7748932.38</v>
      </c>
      <c r="U414" s="4">
        <f t="shared" si="220"/>
        <v>46342125.38</v>
      </c>
      <c r="V414" s="5">
        <f t="shared" si="204"/>
        <v>0.481711956795552</v>
      </c>
      <c r="W414" s="5">
        <f t="shared" si="205"/>
        <v>2.0199039665607104</v>
      </c>
      <c r="X414" s="5">
        <f t="shared" si="206"/>
        <v>0.3792397615483746</v>
      </c>
      <c r="Y414" s="53"/>
      <c r="Z414" s="12">
        <f t="shared" si="207"/>
        <v>2.880855684904637</v>
      </c>
      <c r="AA414" s="14">
        <v>248562.24002727584</v>
      </c>
      <c r="AB414" s="18">
        <f t="shared" si="219"/>
        <v>7160.7194223520855</v>
      </c>
      <c r="AC414" s="19">
        <v>288.92078181225</v>
      </c>
      <c r="AD414" s="18">
        <f t="shared" si="214"/>
        <v>6871.798640539835</v>
      </c>
      <c r="AE414" s="21"/>
      <c r="AF414" s="2">
        <f t="shared" si="218"/>
        <v>2301321363.3762517</v>
      </c>
      <c r="AG414" s="5">
        <f t="shared" si="208"/>
        <v>0.2650885933223138</v>
      </c>
      <c r="AH414" s="5">
        <f t="shared" si="209"/>
        <v>1.4119128726259365</v>
      </c>
      <c r="AI414" s="5">
        <f t="shared" si="210"/>
        <v>0.32273664591995954</v>
      </c>
      <c r="AJ414" s="5">
        <f t="shared" si="211"/>
        <v>2.0137181237483412</v>
      </c>
      <c r="AL414" s="14">
        <v>6445.743731699124</v>
      </c>
      <c r="AM414" s="13">
        <f t="shared" si="212"/>
        <v>714.9756906529619</v>
      </c>
      <c r="AN414" s="29">
        <f t="shared" si="215"/>
        <v>0.11092214031669104</v>
      </c>
      <c r="AO414" s="71"/>
      <c r="AP414" s="93">
        <v>13548888.43</v>
      </c>
      <c r="AQ414" s="93">
        <v>13890000</v>
      </c>
      <c r="AR414" s="16">
        <f t="shared" si="216"/>
        <v>341111.5700000003</v>
      </c>
      <c r="AS414" s="73">
        <f t="shared" si="217"/>
        <v>0.02517635094290907</v>
      </c>
    </row>
    <row r="415" spans="1:45" ht="12.75">
      <c r="A415" s="1" t="s">
        <v>828</v>
      </c>
      <c r="B415" s="1" t="s">
        <v>829</v>
      </c>
      <c r="C415" s="2" t="s">
        <v>754</v>
      </c>
      <c r="D415" s="1"/>
      <c r="F415" s="67">
        <v>345035652</v>
      </c>
      <c r="G415" s="62">
        <v>63.73</v>
      </c>
      <c r="H415" s="10">
        <f t="shared" si="213"/>
        <v>0.6373</v>
      </c>
      <c r="I415" s="40">
        <v>1185132.59</v>
      </c>
      <c r="J415" s="40">
        <v>0</v>
      </c>
      <c r="K415" s="40">
        <v>0</v>
      </c>
      <c r="L415" s="40">
        <v>205145.14</v>
      </c>
      <c r="M415" s="48">
        <f t="shared" si="203"/>
        <v>1390277.73</v>
      </c>
      <c r="N415" s="40">
        <v>5511409.5</v>
      </c>
      <c r="O415" s="40">
        <v>2438310.59</v>
      </c>
      <c r="P415" s="40">
        <v>0</v>
      </c>
      <c r="Q415" s="4">
        <f>SUM(N415:P415)</f>
        <v>7949720.09</v>
      </c>
      <c r="R415" s="40">
        <v>1814678</v>
      </c>
      <c r="S415" s="40">
        <v>34503</v>
      </c>
      <c r="T415" s="4">
        <f t="shared" si="201"/>
        <v>1849181</v>
      </c>
      <c r="U415" s="4">
        <f t="shared" si="220"/>
        <v>11189178.82</v>
      </c>
      <c r="V415" s="5">
        <f t="shared" si="204"/>
        <v>0.535939109272105</v>
      </c>
      <c r="W415" s="5">
        <f t="shared" si="205"/>
        <v>2.3040285964419702</v>
      </c>
      <c r="X415" s="5">
        <f t="shared" si="206"/>
        <v>0.4029374129720369</v>
      </c>
      <c r="Y415" s="53"/>
      <c r="Z415" s="12">
        <f t="shared" si="207"/>
        <v>3.2429051186861115</v>
      </c>
      <c r="AA415" s="14">
        <v>137897.12057588482</v>
      </c>
      <c r="AB415" s="18">
        <f t="shared" si="219"/>
        <v>4471.872781676128</v>
      </c>
      <c r="AC415" s="19">
        <v>320.5871176464</v>
      </c>
      <c r="AD415" s="18">
        <f t="shared" si="214"/>
        <v>4151.285664029729</v>
      </c>
      <c r="AE415" s="21"/>
      <c r="AF415" s="2">
        <f t="shared" si="218"/>
        <v>541402246.9794445</v>
      </c>
      <c r="AG415" s="5">
        <f t="shared" si="208"/>
        <v>0.2567920132870791</v>
      </c>
      <c r="AH415" s="5">
        <f t="shared" si="209"/>
        <v>1.4683574245124675</v>
      </c>
      <c r="AI415" s="5">
        <f t="shared" si="210"/>
        <v>0.33518109873468965</v>
      </c>
      <c r="AJ415" s="5">
        <f t="shared" si="211"/>
        <v>2.066703432138659</v>
      </c>
      <c r="AL415" s="14">
        <v>4208.613885485643</v>
      </c>
      <c r="AM415" s="13">
        <f t="shared" si="212"/>
        <v>263.25889619048576</v>
      </c>
      <c r="AN415" s="29">
        <f t="shared" si="215"/>
        <v>0.06255239928243207</v>
      </c>
      <c r="AO415" s="71"/>
      <c r="AP415" s="93">
        <v>4773029</v>
      </c>
      <c r="AQ415" s="93">
        <v>5295736</v>
      </c>
      <c r="AR415" s="16">
        <f t="shared" si="216"/>
        <v>522707</v>
      </c>
      <c r="AS415" s="73">
        <f t="shared" si="217"/>
        <v>0.1095126386200461</v>
      </c>
    </row>
    <row r="416" spans="1:45" ht="12.75">
      <c r="A416" s="1" t="s">
        <v>830</v>
      </c>
      <c r="B416" s="1" t="s">
        <v>831</v>
      </c>
      <c r="C416" s="2" t="s">
        <v>832</v>
      </c>
      <c r="D416" s="1"/>
      <c r="F416" s="67">
        <v>330688655</v>
      </c>
      <c r="G416" s="62">
        <v>45.82</v>
      </c>
      <c r="H416" s="10">
        <f t="shared" si="213"/>
        <v>0.4582</v>
      </c>
      <c r="I416" s="40">
        <v>2453520.42</v>
      </c>
      <c r="J416" s="40">
        <v>258527.59</v>
      </c>
      <c r="K416" s="40">
        <v>0</v>
      </c>
      <c r="L416" s="40">
        <v>71637.27</v>
      </c>
      <c r="M416" s="48">
        <f t="shared" si="203"/>
        <v>2783685.28</v>
      </c>
      <c r="N416" s="40">
        <v>0</v>
      </c>
      <c r="O416" s="40">
        <v>2044358.46</v>
      </c>
      <c r="P416" s="40">
        <v>440428.57</v>
      </c>
      <c r="Q416" s="4">
        <v>2484787.03</v>
      </c>
      <c r="R416" s="40">
        <v>1108000</v>
      </c>
      <c r="S416" s="40">
        <v>0</v>
      </c>
      <c r="T416" s="4">
        <f t="shared" si="201"/>
        <v>1108000</v>
      </c>
      <c r="U416" s="4">
        <f t="shared" si="220"/>
        <v>6376472.31</v>
      </c>
      <c r="V416" s="5">
        <f t="shared" si="204"/>
        <v>0.3350583647933129</v>
      </c>
      <c r="W416" s="5">
        <f t="shared" si="205"/>
        <v>0.7513977248478633</v>
      </c>
      <c r="X416" s="5">
        <f t="shared" si="206"/>
        <v>0.841784330339364</v>
      </c>
      <c r="Y416" s="53"/>
      <c r="Z416" s="12">
        <f t="shared" si="207"/>
        <v>1.92824041998054</v>
      </c>
      <c r="AA416" s="14">
        <v>262769.3931398417</v>
      </c>
      <c r="AB416" s="18">
        <f t="shared" si="219"/>
        <v>5066.825649859999</v>
      </c>
      <c r="AC416" s="19">
        <v>72.7329840669</v>
      </c>
      <c r="AD416" s="18">
        <f t="shared" si="214"/>
        <v>4994.0926657930995</v>
      </c>
      <c r="AE416" s="21"/>
      <c r="AF416" s="2">
        <f t="shared" si="218"/>
        <v>721712472.7193365</v>
      </c>
      <c r="AG416" s="5">
        <f t="shared" si="208"/>
        <v>0.3857055801614966</v>
      </c>
      <c r="AH416" s="5">
        <f t="shared" si="209"/>
        <v>0.344290437525291</v>
      </c>
      <c r="AI416" s="5">
        <f t="shared" si="210"/>
        <v>0.153523742748296</v>
      </c>
      <c r="AJ416" s="5">
        <f t="shared" si="211"/>
        <v>0.8835197604350836</v>
      </c>
      <c r="AL416" s="14">
        <v>4422.54864754326</v>
      </c>
      <c r="AM416" s="13">
        <f t="shared" si="212"/>
        <v>644.2770023167395</v>
      </c>
      <c r="AN416" s="29">
        <f t="shared" si="215"/>
        <v>0.1456800260805808</v>
      </c>
      <c r="AO416" s="71"/>
      <c r="AP416" s="93">
        <v>2201449.42</v>
      </c>
      <c r="AQ416" s="93">
        <v>2148012.81</v>
      </c>
      <c r="AR416" s="16">
        <f t="shared" si="216"/>
        <v>-53436.60999999987</v>
      </c>
      <c r="AS416" s="73">
        <f t="shared" si="217"/>
        <v>-0.024273376219563506</v>
      </c>
    </row>
    <row r="417" spans="1:45" ht="12.75">
      <c r="A417" s="1" t="s">
        <v>833</v>
      </c>
      <c r="B417" s="1" t="s">
        <v>834</v>
      </c>
      <c r="C417" s="2" t="s">
        <v>832</v>
      </c>
      <c r="D417" s="1"/>
      <c r="F417" s="67">
        <v>921628330</v>
      </c>
      <c r="G417" s="62">
        <v>86.49</v>
      </c>
      <c r="H417" s="10">
        <f t="shared" si="213"/>
        <v>0.8649</v>
      </c>
      <c r="I417" s="40">
        <v>3813143.34</v>
      </c>
      <c r="J417" s="40">
        <v>401798.79</v>
      </c>
      <c r="K417" s="40">
        <v>163797.08</v>
      </c>
      <c r="L417" s="40">
        <v>111340.19</v>
      </c>
      <c r="M417" s="48">
        <f t="shared" si="203"/>
        <v>4490079.4</v>
      </c>
      <c r="N417" s="40">
        <v>1682406</v>
      </c>
      <c r="O417" s="40">
        <v>0</v>
      </c>
      <c r="P417" s="40">
        <v>0</v>
      </c>
      <c r="Q417" s="4">
        <f>SUM(N417:P417)</f>
        <v>1682406</v>
      </c>
      <c r="R417" s="40">
        <v>1847119</v>
      </c>
      <c r="S417" s="40">
        <v>0</v>
      </c>
      <c r="T417" s="4">
        <f t="shared" si="201"/>
        <v>1847119</v>
      </c>
      <c r="U417" s="4">
        <f t="shared" si="220"/>
        <v>8019604.4</v>
      </c>
      <c r="V417" s="5">
        <f t="shared" si="204"/>
        <v>0.20041907782934582</v>
      </c>
      <c r="W417" s="5">
        <f t="shared" si="205"/>
        <v>0.18254712287327365</v>
      </c>
      <c r="X417" s="5">
        <f t="shared" si="206"/>
        <v>0.4871898197834261</v>
      </c>
      <c r="Y417" s="53"/>
      <c r="Z417" s="12">
        <f t="shared" si="207"/>
        <v>0.8701560204860457</v>
      </c>
      <c r="AA417" s="14">
        <v>896600.525210084</v>
      </c>
      <c r="AB417" s="18">
        <f t="shared" si="219"/>
        <v>7801.823449825052</v>
      </c>
      <c r="AC417" s="19">
        <v>55.247591508750006</v>
      </c>
      <c r="AD417" s="18">
        <f t="shared" si="214"/>
        <v>7746.575858316302</v>
      </c>
      <c r="AE417" s="21"/>
      <c r="AF417" s="2">
        <f t="shared" si="218"/>
        <v>1065589466.9904035</v>
      </c>
      <c r="AG417" s="5">
        <f t="shared" si="208"/>
        <v>0.4213704751306853</v>
      </c>
      <c r="AH417" s="5">
        <f t="shared" si="209"/>
        <v>0.15788500657309437</v>
      </c>
      <c r="AI417" s="5">
        <f t="shared" si="210"/>
        <v>0.17334246041460116</v>
      </c>
      <c r="AJ417" s="5">
        <f t="shared" si="211"/>
        <v>0.7525979421183808</v>
      </c>
      <c r="AL417" s="14">
        <v>7418.015468171587</v>
      </c>
      <c r="AM417" s="13">
        <f t="shared" si="212"/>
        <v>383.8079816534655</v>
      </c>
      <c r="AN417" s="29">
        <f t="shared" si="215"/>
        <v>0.051739981306357076</v>
      </c>
      <c r="AO417" s="71"/>
      <c r="AP417" s="93">
        <v>3151819.86</v>
      </c>
      <c r="AQ417" s="93">
        <v>3232304.7</v>
      </c>
      <c r="AR417" s="16">
        <f t="shared" si="216"/>
        <v>80484.84000000032</v>
      </c>
      <c r="AS417" s="73">
        <f t="shared" si="217"/>
        <v>0.025535989864598516</v>
      </c>
    </row>
    <row r="418" spans="1:45" ht="12.75">
      <c r="A418" s="1" t="s">
        <v>835</v>
      </c>
      <c r="B418" s="1" t="s">
        <v>836</v>
      </c>
      <c r="C418" s="2" t="s">
        <v>832</v>
      </c>
      <c r="D418" s="1"/>
      <c r="F418" s="67">
        <v>546329624</v>
      </c>
      <c r="G418" s="62">
        <v>43.71</v>
      </c>
      <c r="H418" s="10">
        <f t="shared" si="213"/>
        <v>0.4371</v>
      </c>
      <c r="I418" s="40">
        <v>4140813.8</v>
      </c>
      <c r="J418" s="40">
        <v>0</v>
      </c>
      <c r="K418" s="40">
        <v>0</v>
      </c>
      <c r="L418" s="40">
        <v>120911.65</v>
      </c>
      <c r="M418" s="48">
        <f aca="true" t="shared" si="221" ref="M418:M449">SUM(I418:L418)</f>
        <v>4261725.45</v>
      </c>
      <c r="N418" s="40">
        <v>942753</v>
      </c>
      <c r="O418" s="40">
        <v>2893569.08</v>
      </c>
      <c r="P418" s="40">
        <v>0</v>
      </c>
      <c r="Q418" s="4">
        <f>SUM(N418:P418)</f>
        <v>3836322.08</v>
      </c>
      <c r="R418" s="40">
        <v>4374088.95</v>
      </c>
      <c r="S418" s="40">
        <v>0</v>
      </c>
      <c r="T418" s="4">
        <f t="shared" si="201"/>
        <v>4374088.95</v>
      </c>
      <c r="U418" s="4">
        <f t="shared" si="220"/>
        <v>12472136.48</v>
      </c>
      <c r="V418" s="5">
        <f t="shared" si="204"/>
        <v>0.8006318452905274</v>
      </c>
      <c r="W418" s="5">
        <f t="shared" si="205"/>
        <v>0.7021991690496359</v>
      </c>
      <c r="X418" s="5">
        <f t="shared" si="206"/>
        <v>0.7800648661146005</v>
      </c>
      <c r="Y418" s="53"/>
      <c r="Z418" s="12">
        <f t="shared" si="207"/>
        <v>2.2828958804547637</v>
      </c>
      <c r="AA418" s="14">
        <v>218868.8555347092</v>
      </c>
      <c r="AB418" s="18">
        <f t="shared" si="219"/>
        <v>4996.5480866003645</v>
      </c>
      <c r="AC418" s="19">
        <v>92.92192831080001</v>
      </c>
      <c r="AD418" s="18">
        <f t="shared" si="214"/>
        <v>4903.626158289564</v>
      </c>
      <c r="AE418" s="21"/>
      <c r="AF418" s="2">
        <f t="shared" si="218"/>
        <v>1249896188.515214</v>
      </c>
      <c r="AG418" s="5">
        <f t="shared" si="208"/>
        <v>0.3409663529786919</v>
      </c>
      <c r="AH418" s="5">
        <f t="shared" si="209"/>
        <v>0.30693125679159583</v>
      </c>
      <c r="AI418" s="5">
        <f t="shared" si="210"/>
        <v>0.34995617957648956</v>
      </c>
      <c r="AJ418" s="5">
        <f t="shared" si="211"/>
        <v>0.9978537893467773</v>
      </c>
      <c r="AL418" s="14">
        <v>4858.373583490778</v>
      </c>
      <c r="AM418" s="13">
        <f t="shared" si="212"/>
        <v>138.1745031095861</v>
      </c>
      <c r="AN418" s="29">
        <f t="shared" si="215"/>
        <v>0.028440485428933748</v>
      </c>
      <c r="AO418" s="71"/>
      <c r="AP418" s="93">
        <v>6707240.8</v>
      </c>
      <c r="AQ418" s="93">
        <v>6883489.62</v>
      </c>
      <c r="AR418" s="16">
        <f t="shared" si="216"/>
        <v>176248.8200000003</v>
      </c>
      <c r="AS418" s="73">
        <f t="shared" si="217"/>
        <v>0.026277395616987585</v>
      </c>
    </row>
    <row r="419" spans="1:45" ht="12.75">
      <c r="A419" s="1" t="s">
        <v>837</v>
      </c>
      <c r="B419" s="1" t="s">
        <v>838</v>
      </c>
      <c r="C419" s="2" t="s">
        <v>832</v>
      </c>
      <c r="D419" s="1"/>
      <c r="F419" s="67">
        <v>399173837</v>
      </c>
      <c r="G419" s="62">
        <v>67.47</v>
      </c>
      <c r="H419" s="10">
        <f t="shared" si="213"/>
        <v>0.6747</v>
      </c>
      <c r="I419" s="40">
        <v>2076361.97</v>
      </c>
      <c r="J419" s="40">
        <v>218786.56</v>
      </c>
      <c r="K419" s="40">
        <v>89189.17</v>
      </c>
      <c r="L419" s="40">
        <v>60625.2</v>
      </c>
      <c r="M419" s="48">
        <f t="shared" si="221"/>
        <v>2444962.9</v>
      </c>
      <c r="N419" s="40">
        <v>0</v>
      </c>
      <c r="O419" s="40">
        <v>5417162.53</v>
      </c>
      <c r="P419" s="40">
        <v>0</v>
      </c>
      <c r="Q419" s="4">
        <v>5417162.53</v>
      </c>
      <c r="R419" s="40">
        <v>3508396.63</v>
      </c>
      <c r="S419" s="40">
        <v>0</v>
      </c>
      <c r="T419" s="4">
        <f t="shared" si="201"/>
        <v>3508396.63</v>
      </c>
      <c r="U419" s="4">
        <f t="shared" si="220"/>
        <v>11370522.059999999</v>
      </c>
      <c r="V419" s="5">
        <f t="shared" si="204"/>
        <v>0.8789144740465543</v>
      </c>
      <c r="W419" s="5">
        <f t="shared" si="205"/>
        <v>1.3570935837661124</v>
      </c>
      <c r="X419" s="5">
        <f t="shared" si="206"/>
        <v>0.6125057990711952</v>
      </c>
      <c r="Y419" s="53"/>
      <c r="Z419" s="12">
        <f t="shared" si="207"/>
        <v>2.8485138568838617</v>
      </c>
      <c r="AA419" s="14">
        <v>103854.95719414526</v>
      </c>
      <c r="AB419" s="18">
        <f t="shared" si="219"/>
        <v>2958.3228467360304</v>
      </c>
      <c r="AC419" s="19">
        <v>222.64084693305008</v>
      </c>
      <c r="AD419" s="18">
        <f aca="true" t="shared" si="222" ref="AD419:AD450">AB419-AC419</f>
        <v>2735.6819998029805</v>
      </c>
      <c r="AE419" s="21"/>
      <c r="AF419" s="2">
        <f t="shared" si="218"/>
        <v>591631594.7828665</v>
      </c>
      <c r="AG419" s="5">
        <f t="shared" si="208"/>
        <v>0.4132576626333353</v>
      </c>
      <c r="AH419" s="5">
        <f t="shared" si="209"/>
        <v>0.915631040966996</v>
      </c>
      <c r="AI419" s="5">
        <f t="shared" si="210"/>
        <v>0.5930035956392102</v>
      </c>
      <c r="AJ419" s="5">
        <f t="shared" si="211"/>
        <v>1.921892299239541</v>
      </c>
      <c r="AL419" s="14">
        <v>2881.1162978242505</v>
      </c>
      <c r="AM419" s="13">
        <f t="shared" si="212"/>
        <v>77.20654891177992</v>
      </c>
      <c r="AN419" s="29">
        <f aca="true" t="shared" si="223" ref="AN419:AN450">AM419/AL419</f>
        <v>0.026797442703053828</v>
      </c>
      <c r="AO419" s="71"/>
      <c r="AP419" s="93">
        <v>6020453.99</v>
      </c>
      <c r="AQ419" s="93">
        <v>6094852.71</v>
      </c>
      <c r="AR419" s="16">
        <f t="shared" si="216"/>
        <v>74398.71999999974</v>
      </c>
      <c r="AS419" s="73">
        <f t="shared" si="217"/>
        <v>0.012357659426278539</v>
      </c>
    </row>
    <row r="420" spans="1:45" ht="12.75">
      <c r="A420" s="1" t="s">
        <v>839</v>
      </c>
      <c r="B420" s="1" t="s">
        <v>840</v>
      </c>
      <c r="C420" s="2" t="s">
        <v>832</v>
      </c>
      <c r="D420" s="1"/>
      <c r="F420" s="67">
        <v>2544685309</v>
      </c>
      <c r="G420" s="62">
        <v>67.08</v>
      </c>
      <c r="H420" s="10">
        <f t="shared" si="213"/>
        <v>0.6708</v>
      </c>
      <c r="I420" s="40">
        <v>13517678.25</v>
      </c>
      <c r="J420" s="40">
        <v>1424411.05</v>
      </c>
      <c r="K420" s="40">
        <v>580696.93</v>
      </c>
      <c r="L420" s="40">
        <v>394717.79</v>
      </c>
      <c r="M420" s="48">
        <f t="shared" si="221"/>
        <v>15917504.02</v>
      </c>
      <c r="N420" s="40">
        <v>16109268</v>
      </c>
      <c r="O420" s="40">
        <v>17236906.26</v>
      </c>
      <c r="P420" s="40">
        <v>0</v>
      </c>
      <c r="Q420" s="4">
        <f aca="true" t="shared" si="224" ref="Q420:Q437">SUM(N420:P420)</f>
        <v>33346174.26</v>
      </c>
      <c r="R420" s="40">
        <v>14501645.26</v>
      </c>
      <c r="S420" s="40">
        <v>254468.53</v>
      </c>
      <c r="T420" s="4">
        <f t="shared" si="201"/>
        <v>14756113.79</v>
      </c>
      <c r="U420" s="4">
        <f t="shared" si="220"/>
        <v>64019792.07</v>
      </c>
      <c r="V420" s="5">
        <f t="shared" si="204"/>
        <v>0.5798797099904976</v>
      </c>
      <c r="W420" s="5">
        <f t="shared" si="205"/>
        <v>1.310424284765657</v>
      </c>
      <c r="X420" s="5">
        <f t="shared" si="206"/>
        <v>0.6255195471009024</v>
      </c>
      <c r="Y420" s="53"/>
      <c r="Z420" s="12">
        <f t="shared" si="207"/>
        <v>2.515823541857057</v>
      </c>
      <c r="AA420" s="14">
        <v>104743.38045234249</v>
      </c>
      <c r="AB420" s="18">
        <f t="shared" si="219"/>
        <v>2635.158623956935</v>
      </c>
      <c r="AC420" s="19">
        <v>177.02154816097502</v>
      </c>
      <c r="AD420" s="18">
        <f t="shared" si="222"/>
        <v>2458.1370757959603</v>
      </c>
      <c r="AE420" s="21"/>
      <c r="AF420" s="2">
        <f t="shared" si="218"/>
        <v>3793508212.581992</v>
      </c>
      <c r="AG420" s="5">
        <f t="shared" si="208"/>
        <v>0.4195985121952853</v>
      </c>
      <c r="AH420" s="5">
        <f t="shared" si="209"/>
        <v>0.8790326102208026</v>
      </c>
      <c r="AI420" s="5">
        <f t="shared" si="210"/>
        <v>0.3822753094853505</v>
      </c>
      <c r="AJ420" s="5">
        <f t="shared" si="211"/>
        <v>1.6876144318777135</v>
      </c>
      <c r="AL420" s="14">
        <v>2483.8890221341626</v>
      </c>
      <c r="AM420" s="13">
        <f t="shared" si="212"/>
        <v>151.26960182277253</v>
      </c>
      <c r="AN420" s="29">
        <f t="shared" si="223"/>
        <v>0.060900306122695196</v>
      </c>
      <c r="AO420" s="71"/>
      <c r="AP420" s="93">
        <v>26843471.22</v>
      </c>
      <c r="AQ420" s="93">
        <v>29076126.48</v>
      </c>
      <c r="AR420" s="16">
        <f t="shared" si="216"/>
        <v>2232655.2600000016</v>
      </c>
      <c r="AS420" s="73">
        <f t="shared" si="217"/>
        <v>0.08317312026086028</v>
      </c>
    </row>
    <row r="421" spans="1:45" ht="12.75">
      <c r="A421" s="1" t="s">
        <v>841</v>
      </c>
      <c r="B421" s="1" t="s">
        <v>842</v>
      </c>
      <c r="C421" s="2" t="s">
        <v>832</v>
      </c>
      <c r="D421" s="1"/>
      <c r="F421" s="67">
        <v>4576570768</v>
      </c>
      <c r="G421" s="62">
        <v>61.2</v>
      </c>
      <c r="H421" s="10">
        <f t="shared" si="213"/>
        <v>0.612</v>
      </c>
      <c r="I421" s="40">
        <v>26453086.77</v>
      </c>
      <c r="J421" s="40">
        <v>2787382.67</v>
      </c>
      <c r="K421" s="40">
        <v>1136290.05</v>
      </c>
      <c r="L421" s="40">
        <v>772382.41</v>
      </c>
      <c r="M421" s="48">
        <f t="shared" si="221"/>
        <v>31149141.9</v>
      </c>
      <c r="N421" s="40">
        <v>66843200</v>
      </c>
      <c r="O421" s="40">
        <v>0</v>
      </c>
      <c r="P421" s="40">
        <v>0</v>
      </c>
      <c r="Q421" s="4">
        <f t="shared" si="224"/>
        <v>66843200</v>
      </c>
      <c r="R421" s="40">
        <v>34278600</v>
      </c>
      <c r="S421" s="40">
        <v>457657</v>
      </c>
      <c r="T421" s="4">
        <f t="shared" si="201"/>
        <v>34736257</v>
      </c>
      <c r="U421" s="4">
        <f t="shared" si="220"/>
        <v>132728598.9</v>
      </c>
      <c r="V421" s="5">
        <f t="shared" si="204"/>
        <v>0.7590018544644954</v>
      </c>
      <c r="W421" s="5">
        <f t="shared" si="205"/>
        <v>1.4605520899485849</v>
      </c>
      <c r="X421" s="5">
        <f t="shared" si="206"/>
        <v>0.6806218777998365</v>
      </c>
      <c r="Y421" s="53"/>
      <c r="Z421" s="12">
        <f t="shared" si="207"/>
        <v>2.900175822212917</v>
      </c>
      <c r="AA421" s="14">
        <v>130821.28778358357</v>
      </c>
      <c r="AB421" s="18">
        <f t="shared" si="219"/>
        <v>3794.0473586070707</v>
      </c>
      <c r="AC421" s="19">
        <v>227.3118657489</v>
      </c>
      <c r="AD421" s="18">
        <f t="shared" si="222"/>
        <v>3566.735492858171</v>
      </c>
      <c r="AE421" s="21"/>
      <c r="AF421" s="2">
        <f t="shared" si="218"/>
        <v>7478056810.457517</v>
      </c>
      <c r="AG421" s="5">
        <f t="shared" si="208"/>
        <v>0.4165405892134999</v>
      </c>
      <c r="AH421" s="5">
        <f t="shared" si="209"/>
        <v>0.893857879048534</v>
      </c>
      <c r="AI421" s="5">
        <f t="shared" si="210"/>
        <v>0.458389135959276</v>
      </c>
      <c r="AJ421" s="5">
        <f t="shared" si="211"/>
        <v>1.7749076031943052</v>
      </c>
      <c r="AL421" s="14">
        <v>3603.0582146044453</v>
      </c>
      <c r="AM421" s="13">
        <f t="shared" si="212"/>
        <v>190.98914400262538</v>
      </c>
      <c r="AN421" s="29">
        <f t="shared" si="223"/>
        <v>0.05300750990602375</v>
      </c>
      <c r="AO421" s="71"/>
      <c r="AP421" s="93">
        <v>53039967.36</v>
      </c>
      <c r="AQ421" s="93">
        <v>57082550.93</v>
      </c>
      <c r="AR421" s="16">
        <f t="shared" si="216"/>
        <v>4042583.5700000003</v>
      </c>
      <c r="AS421" s="73">
        <f t="shared" si="217"/>
        <v>0.07621768585492585</v>
      </c>
    </row>
    <row r="422" spans="1:45" ht="12.75">
      <c r="A422" s="1" t="s">
        <v>843</v>
      </c>
      <c r="B422" s="1" t="s">
        <v>844</v>
      </c>
      <c r="C422" s="2" t="s">
        <v>832</v>
      </c>
      <c r="D422" s="3" t="s">
        <v>54</v>
      </c>
      <c r="F422" s="67">
        <v>6106905362</v>
      </c>
      <c r="G422" s="62">
        <v>60.25</v>
      </c>
      <c r="H422" s="10">
        <f t="shared" si="213"/>
        <v>0.6025</v>
      </c>
      <c r="I422" s="40">
        <v>36014697.15</v>
      </c>
      <c r="J422" s="40">
        <v>3795218.41</v>
      </c>
      <c r="K422" s="40">
        <v>1547298.16</v>
      </c>
      <c r="L422" s="40">
        <v>1051754.47</v>
      </c>
      <c r="M422" s="48">
        <f t="shared" si="221"/>
        <v>42408968.19</v>
      </c>
      <c r="N422" s="40">
        <v>0</v>
      </c>
      <c r="O422" s="40">
        <v>93164041.91</v>
      </c>
      <c r="P422" s="40">
        <v>0</v>
      </c>
      <c r="Q422" s="4">
        <f t="shared" si="224"/>
        <v>93164041.91</v>
      </c>
      <c r="R422" s="40">
        <v>29205551.04</v>
      </c>
      <c r="S422" s="40">
        <v>915000</v>
      </c>
      <c r="T422" s="4">
        <f t="shared" si="201"/>
        <v>30120551.04</v>
      </c>
      <c r="U422" s="4">
        <f t="shared" si="220"/>
        <v>165693561.14</v>
      </c>
      <c r="V422" s="5">
        <f t="shared" si="204"/>
        <v>0.49322118576495466</v>
      </c>
      <c r="W422" s="5">
        <f t="shared" si="205"/>
        <v>1.525552409731284</v>
      </c>
      <c r="X422" s="5">
        <f t="shared" si="206"/>
        <v>0.6944428589623851</v>
      </c>
      <c r="Y422" s="53"/>
      <c r="Z422" s="12">
        <f t="shared" si="207"/>
        <v>2.7132164544586237</v>
      </c>
      <c r="AA422" s="14">
        <v>131877.66893886533</v>
      </c>
      <c r="AB422" s="18">
        <f t="shared" si="219"/>
        <v>3578.1266134057637</v>
      </c>
      <c r="AC422" s="19">
        <v>219.62938397895</v>
      </c>
      <c r="AD422" s="18">
        <f t="shared" si="222"/>
        <v>3358.4972294268136</v>
      </c>
      <c r="AE422" s="21"/>
      <c r="AF422" s="2">
        <f t="shared" si="218"/>
        <v>10135942509.543568</v>
      </c>
      <c r="AG422" s="5">
        <f t="shared" si="208"/>
        <v>0.41840182252483704</v>
      </c>
      <c r="AH422" s="5">
        <f t="shared" si="209"/>
        <v>0.9191453268630988</v>
      </c>
      <c r="AI422" s="5">
        <f t="shared" si="210"/>
        <v>0.28813848354508037</v>
      </c>
      <c r="AJ422" s="5">
        <f t="shared" si="211"/>
        <v>1.634712913811321</v>
      </c>
      <c r="AL422" s="14">
        <v>3449.2480860285013</v>
      </c>
      <c r="AM422" s="13">
        <f t="shared" si="212"/>
        <v>128.87852737726234</v>
      </c>
      <c r="AN422" s="29">
        <f t="shared" si="223"/>
        <v>0.037364238281176916</v>
      </c>
      <c r="AO422" s="71"/>
      <c r="AP422" s="93">
        <v>62340805.97</v>
      </c>
      <c r="AQ422" s="93">
        <v>66296031.77</v>
      </c>
      <c r="AR422" s="16">
        <f t="shared" si="216"/>
        <v>3955225.8000000045</v>
      </c>
      <c r="AS422" s="73">
        <f t="shared" si="217"/>
        <v>0.06344521438980691</v>
      </c>
    </row>
    <row r="423" spans="1:45" ht="12.75">
      <c r="A423" s="1" t="s">
        <v>845</v>
      </c>
      <c r="B423" s="1" t="s">
        <v>846</v>
      </c>
      <c r="C423" s="2" t="s">
        <v>832</v>
      </c>
      <c r="D423" s="1"/>
      <c r="F423" s="67">
        <v>93894851</v>
      </c>
      <c r="G423" s="62">
        <v>74.46</v>
      </c>
      <c r="H423" s="10">
        <f t="shared" si="213"/>
        <v>0.7445999999999999</v>
      </c>
      <c r="I423" s="40">
        <v>457652.68</v>
      </c>
      <c r="J423" s="40">
        <v>48224.54</v>
      </c>
      <c r="K423" s="40">
        <v>19659.46</v>
      </c>
      <c r="L423" s="40">
        <v>13363.5</v>
      </c>
      <c r="M423" s="48">
        <f t="shared" si="221"/>
        <v>538900.1799999999</v>
      </c>
      <c r="N423" s="40">
        <v>1012174</v>
      </c>
      <c r="O423" s="40">
        <v>839263.39</v>
      </c>
      <c r="P423" s="40">
        <v>0</v>
      </c>
      <c r="Q423" s="4">
        <f t="shared" si="224"/>
        <v>1851437.3900000001</v>
      </c>
      <c r="R423" s="40">
        <v>449471.2</v>
      </c>
      <c r="S423" s="40">
        <v>0</v>
      </c>
      <c r="T423" s="4">
        <f t="shared" si="201"/>
        <v>449471.2</v>
      </c>
      <c r="U423" s="4">
        <f t="shared" si="220"/>
        <v>2839808.7700000005</v>
      </c>
      <c r="V423" s="5">
        <f t="shared" si="204"/>
        <v>0.4786963238271713</v>
      </c>
      <c r="W423" s="5">
        <f t="shared" si="205"/>
        <v>1.9718199350462786</v>
      </c>
      <c r="X423" s="5">
        <f t="shared" si="206"/>
        <v>0.5739400768632137</v>
      </c>
      <c r="Y423" s="53"/>
      <c r="Z423" s="12">
        <f t="shared" si="207"/>
        <v>3.024456335736664</v>
      </c>
      <c r="AA423" s="14">
        <v>100979.49921752738</v>
      </c>
      <c r="AB423" s="18">
        <f t="shared" si="219"/>
        <v>3054.080861879662</v>
      </c>
      <c r="AC423" s="19">
        <v>295.43255576505004</v>
      </c>
      <c r="AD423" s="18">
        <f t="shared" si="222"/>
        <v>2758.648306114612</v>
      </c>
      <c r="AE423" s="21"/>
      <c r="AF423" s="2">
        <f t="shared" si="218"/>
        <v>126101062.3153371</v>
      </c>
      <c r="AG423" s="5">
        <f t="shared" si="208"/>
        <v>0.42735578123234885</v>
      </c>
      <c r="AH423" s="5">
        <f t="shared" si="209"/>
        <v>1.4682171236354589</v>
      </c>
      <c r="AI423" s="5">
        <f t="shared" si="210"/>
        <v>0.3564372827217117</v>
      </c>
      <c r="AJ423" s="5">
        <f t="shared" si="211"/>
        <v>2.2520101875895198</v>
      </c>
      <c r="AL423" s="14">
        <v>2779.5346575543017</v>
      </c>
      <c r="AM423" s="13">
        <f t="shared" si="212"/>
        <v>274.5462043253601</v>
      </c>
      <c r="AN423" s="29">
        <f t="shared" si="223"/>
        <v>0.09877416119967791</v>
      </c>
      <c r="AO423" s="71"/>
      <c r="AP423" s="93">
        <v>1281751.62</v>
      </c>
      <c r="AQ423" s="93">
        <v>1444429.32</v>
      </c>
      <c r="AR423" s="16">
        <f t="shared" si="216"/>
        <v>162677.69999999995</v>
      </c>
      <c r="AS423" s="73">
        <f t="shared" si="217"/>
        <v>0.12691827141985584</v>
      </c>
    </row>
    <row r="424" spans="1:45" ht="12.75">
      <c r="A424" s="1" t="s">
        <v>847</v>
      </c>
      <c r="B424" s="1" t="s">
        <v>848</v>
      </c>
      <c r="C424" s="2" t="s">
        <v>832</v>
      </c>
      <c r="D424" s="1"/>
      <c r="F424" s="67">
        <v>380678259</v>
      </c>
      <c r="G424" s="62">
        <v>44.76</v>
      </c>
      <c r="H424" s="10">
        <f t="shared" si="213"/>
        <v>0.4476</v>
      </c>
      <c r="I424" s="40">
        <v>2993309.64</v>
      </c>
      <c r="J424" s="40">
        <v>315413.64</v>
      </c>
      <c r="K424" s="40">
        <v>0</v>
      </c>
      <c r="L424" s="40">
        <v>87403.29</v>
      </c>
      <c r="M424" s="48">
        <f t="shared" si="221"/>
        <v>3396126.5700000003</v>
      </c>
      <c r="N424" s="40">
        <v>0</v>
      </c>
      <c r="O424" s="40">
        <v>2445984.91</v>
      </c>
      <c r="P424" s="40">
        <v>537305.42</v>
      </c>
      <c r="Q424" s="4">
        <f t="shared" si="224"/>
        <v>2983290.33</v>
      </c>
      <c r="R424" s="40">
        <v>1767638.19</v>
      </c>
      <c r="S424" s="40">
        <v>0</v>
      </c>
      <c r="T424" s="4">
        <f t="shared" si="201"/>
        <v>1767638.19</v>
      </c>
      <c r="U424" s="4">
        <f t="shared" si="220"/>
        <v>8147055.09</v>
      </c>
      <c r="V424" s="5">
        <f t="shared" si="204"/>
        <v>0.4643391494548156</v>
      </c>
      <c r="W424" s="5">
        <f t="shared" si="205"/>
        <v>0.7836776226298754</v>
      </c>
      <c r="X424" s="5">
        <f t="shared" si="206"/>
        <v>0.8921251712459891</v>
      </c>
      <c r="Y424" s="53"/>
      <c r="Z424" s="12">
        <f t="shared" si="207"/>
        <v>2.14014194333068</v>
      </c>
      <c r="AA424" s="14">
        <v>326630.58295964124</v>
      </c>
      <c r="AB424" s="18">
        <f t="shared" si="219"/>
        <v>6990.358105664795</v>
      </c>
      <c r="AC424" s="19">
        <v>76.26861992430001</v>
      </c>
      <c r="AD424" s="18">
        <f t="shared" si="222"/>
        <v>6914.089485740496</v>
      </c>
      <c r="AE424" s="21"/>
      <c r="AF424" s="2">
        <f t="shared" si="218"/>
        <v>850487620.6434317</v>
      </c>
      <c r="AG424" s="5">
        <f t="shared" si="208"/>
        <v>0.39931522664970476</v>
      </c>
      <c r="AH424" s="5">
        <f t="shared" si="209"/>
        <v>0.3507741038891322</v>
      </c>
      <c r="AI424" s="5">
        <f t="shared" si="210"/>
        <v>0.20783820329597544</v>
      </c>
      <c r="AJ424" s="5">
        <f t="shared" si="211"/>
        <v>0.9579275338348123</v>
      </c>
      <c r="AL424" s="14">
        <v>6049.910778303942</v>
      </c>
      <c r="AM424" s="13">
        <f t="shared" si="212"/>
        <v>940.4473273608537</v>
      </c>
      <c r="AN424" s="29">
        <f t="shared" si="223"/>
        <v>0.15544813168707636</v>
      </c>
      <c r="AO424" s="71"/>
      <c r="AP424" s="93">
        <v>2652016.04</v>
      </c>
      <c r="AQ424" s="93">
        <v>2702534.13</v>
      </c>
      <c r="AR424" s="16">
        <f t="shared" si="216"/>
        <v>50518.08999999985</v>
      </c>
      <c r="AS424" s="73">
        <f t="shared" si="217"/>
        <v>0.019048938331458903</v>
      </c>
    </row>
    <row r="425" spans="1:45" ht="12.75">
      <c r="A425" s="1" t="s">
        <v>849</v>
      </c>
      <c r="B425" s="1" t="s">
        <v>850</v>
      </c>
      <c r="C425" s="2" t="s">
        <v>832</v>
      </c>
      <c r="D425" s="1"/>
      <c r="F425" s="67">
        <v>126993439</v>
      </c>
      <c r="G425" s="62">
        <v>57.95</v>
      </c>
      <c r="H425" s="10">
        <f t="shared" si="213"/>
        <v>0.5795</v>
      </c>
      <c r="I425" s="40">
        <v>778914.52</v>
      </c>
      <c r="J425" s="40">
        <v>82078.41</v>
      </c>
      <c r="K425" s="40">
        <v>33461.01</v>
      </c>
      <c r="L425" s="40">
        <v>22745.26</v>
      </c>
      <c r="M425" s="48">
        <f t="shared" si="221"/>
        <v>917199.2000000001</v>
      </c>
      <c r="N425" s="40">
        <v>1509587</v>
      </c>
      <c r="O425" s="40">
        <v>929066.81</v>
      </c>
      <c r="P425" s="40">
        <v>0</v>
      </c>
      <c r="Q425" s="4">
        <f t="shared" si="224"/>
        <v>2438653.81</v>
      </c>
      <c r="R425" s="40">
        <v>999997.36</v>
      </c>
      <c r="S425" s="40">
        <v>0</v>
      </c>
      <c r="T425" s="4">
        <f t="shared" si="201"/>
        <v>999997.36</v>
      </c>
      <c r="U425" s="4">
        <f t="shared" si="220"/>
        <v>4355850.37</v>
      </c>
      <c r="V425" s="5">
        <f t="shared" si="204"/>
        <v>0.7874401763385587</v>
      </c>
      <c r="W425" s="5">
        <f t="shared" si="205"/>
        <v>1.9202990557646054</v>
      </c>
      <c r="X425" s="5">
        <f t="shared" si="206"/>
        <v>0.7222414065028983</v>
      </c>
      <c r="Y425" s="53"/>
      <c r="Z425" s="12">
        <f t="shared" si="207"/>
        <v>3.4299806386060623</v>
      </c>
      <c r="AA425" s="14">
        <v>141398.99874843555</v>
      </c>
      <c r="AB425" s="18">
        <f aca="true" t="shared" si="225" ref="AB425:AB456">(AA425/100)*Z425</f>
        <v>4849.958280254167</v>
      </c>
      <c r="AC425" s="19">
        <v>263.20563467325</v>
      </c>
      <c r="AD425" s="18">
        <f t="shared" si="222"/>
        <v>4586.7526455809175</v>
      </c>
      <c r="AE425" s="21"/>
      <c r="AF425" s="2">
        <f t="shared" si="218"/>
        <v>219143121.6566005</v>
      </c>
      <c r="AG425" s="5">
        <f t="shared" si="208"/>
        <v>0.4185388950684295</v>
      </c>
      <c r="AH425" s="5">
        <f t="shared" si="209"/>
        <v>1.1128133028155889</v>
      </c>
      <c r="AI425" s="5">
        <f t="shared" si="210"/>
        <v>0.4563215821881948</v>
      </c>
      <c r="AJ425" s="5">
        <f t="shared" si="211"/>
        <v>1.9876737800722133</v>
      </c>
      <c r="AL425" s="14">
        <v>4604.864084602566</v>
      </c>
      <c r="AM425" s="13">
        <f t="shared" si="212"/>
        <v>245.09419565160078</v>
      </c>
      <c r="AN425" s="29">
        <f t="shared" si="223"/>
        <v>0.05322506617972292</v>
      </c>
      <c r="AO425" s="71"/>
      <c r="AP425" s="93">
        <v>1871691.96</v>
      </c>
      <c r="AQ425" s="93">
        <v>2190315.66</v>
      </c>
      <c r="AR425" s="16">
        <f t="shared" si="216"/>
        <v>318623.7000000002</v>
      </c>
      <c r="AS425" s="73">
        <f t="shared" si="217"/>
        <v>0.17023298000382509</v>
      </c>
    </row>
    <row r="426" spans="1:45" ht="12.75">
      <c r="A426" s="1" t="s">
        <v>851</v>
      </c>
      <c r="B426" s="1" t="s">
        <v>852</v>
      </c>
      <c r="C426" s="2" t="s">
        <v>832</v>
      </c>
      <c r="D426" s="1"/>
      <c r="F426" s="67">
        <v>2426416852</v>
      </c>
      <c r="G426" s="62">
        <v>60.99</v>
      </c>
      <c r="H426" s="10">
        <f t="shared" si="213"/>
        <v>0.6099</v>
      </c>
      <c r="I426" s="40">
        <v>14070484.12</v>
      </c>
      <c r="J426" s="40">
        <v>1482606.69</v>
      </c>
      <c r="K426" s="40">
        <v>604387.18</v>
      </c>
      <c r="L426" s="40">
        <v>410824.41</v>
      </c>
      <c r="M426" s="48">
        <f t="shared" si="221"/>
        <v>16568302.399999999</v>
      </c>
      <c r="N426" s="40">
        <v>47084915.5</v>
      </c>
      <c r="O426" s="40">
        <v>0</v>
      </c>
      <c r="P426" s="40">
        <v>0</v>
      </c>
      <c r="Q426" s="4">
        <f t="shared" si="224"/>
        <v>47084915.5</v>
      </c>
      <c r="R426" s="40">
        <v>13987952.35</v>
      </c>
      <c r="S426" s="40">
        <v>363971</v>
      </c>
      <c r="T426" s="4">
        <f t="shared" si="201"/>
        <v>14351923.35</v>
      </c>
      <c r="U426" s="4">
        <f t="shared" si="220"/>
        <v>78005141.25</v>
      </c>
      <c r="V426" s="5">
        <f t="shared" si="204"/>
        <v>0.5914863036897503</v>
      </c>
      <c r="W426" s="5">
        <f t="shared" si="205"/>
        <v>1.940512219126312</v>
      </c>
      <c r="X426" s="5">
        <f t="shared" si="206"/>
        <v>0.6828300086336525</v>
      </c>
      <c r="Y426" s="53"/>
      <c r="Z426" s="12">
        <f t="shared" si="207"/>
        <v>3.214828531449715</v>
      </c>
      <c r="AA426" s="14">
        <v>140937.74922774502</v>
      </c>
      <c r="AB426" s="18">
        <f t="shared" si="225"/>
        <v>4530.906973756598</v>
      </c>
      <c r="AC426" s="19">
        <v>304.10568982237504</v>
      </c>
      <c r="AD426" s="18">
        <f t="shared" si="222"/>
        <v>4226.801283934223</v>
      </c>
      <c r="AE426" s="21"/>
      <c r="AF426" s="2">
        <f aca="true" t="shared" si="226" ref="AF426:AF457">F426/H426</f>
        <v>3978384738.4817185</v>
      </c>
      <c r="AG426" s="5">
        <f t="shared" si="208"/>
        <v>0.4164580222656646</v>
      </c>
      <c r="AH426" s="5">
        <f t="shared" si="209"/>
        <v>1.1835184024451375</v>
      </c>
      <c r="AI426" s="5">
        <f t="shared" si="210"/>
        <v>0.351598783664605</v>
      </c>
      <c r="AJ426" s="5">
        <f t="shared" si="211"/>
        <v>1.9607239213311811</v>
      </c>
      <c r="AL426" s="14">
        <v>4173.093836891341</v>
      </c>
      <c r="AM426" s="13">
        <f t="shared" si="212"/>
        <v>357.81313686525664</v>
      </c>
      <c r="AN426" s="29">
        <f t="shared" si="223"/>
        <v>0.08574289264767697</v>
      </c>
      <c r="AO426" s="71"/>
      <c r="AP426" s="93">
        <v>29002370.35</v>
      </c>
      <c r="AQ426" s="93">
        <v>30294545.52</v>
      </c>
      <c r="AR426" s="16">
        <f t="shared" si="216"/>
        <v>1292175.169999998</v>
      </c>
      <c r="AS426" s="73">
        <f t="shared" si="217"/>
        <v>0.04455412279775946</v>
      </c>
    </row>
    <row r="427" spans="1:45" ht="12.75">
      <c r="A427" s="1" t="s">
        <v>853</v>
      </c>
      <c r="B427" s="1" t="s">
        <v>854</v>
      </c>
      <c r="C427" s="2" t="s">
        <v>832</v>
      </c>
      <c r="D427" s="1"/>
      <c r="F427" s="67">
        <v>1641904687</v>
      </c>
      <c r="G427" s="62">
        <v>64.82</v>
      </c>
      <c r="H427" s="10">
        <f t="shared" si="213"/>
        <v>0.6481999999999999</v>
      </c>
      <c r="I427" s="40">
        <v>8979936.950000001</v>
      </c>
      <c r="J427" s="40">
        <v>946224.13</v>
      </c>
      <c r="K427" s="40">
        <v>385733.34</v>
      </c>
      <c r="L427" s="40">
        <v>262198.9</v>
      </c>
      <c r="M427" s="48">
        <f t="shared" si="221"/>
        <v>10574093.320000002</v>
      </c>
      <c r="N427" s="40">
        <v>30809167</v>
      </c>
      <c r="O427" s="40">
        <v>0</v>
      </c>
      <c r="P427" s="40">
        <v>0</v>
      </c>
      <c r="Q427" s="4">
        <f t="shared" si="224"/>
        <v>30809167</v>
      </c>
      <c r="R427" s="40">
        <v>3200730.26</v>
      </c>
      <c r="S427" s="40">
        <v>0</v>
      </c>
      <c r="T427" s="4">
        <f t="shared" si="201"/>
        <v>3200730.26</v>
      </c>
      <c r="U427" s="4">
        <f t="shared" si="220"/>
        <v>44583990.58</v>
      </c>
      <c r="V427" s="5">
        <f t="shared" si="204"/>
        <v>0.1949400769327361</v>
      </c>
      <c r="W427" s="5">
        <f t="shared" si="205"/>
        <v>1.8764284701746514</v>
      </c>
      <c r="X427" s="5">
        <f t="shared" si="206"/>
        <v>0.644013833672673</v>
      </c>
      <c r="Y427" s="53"/>
      <c r="Z427" s="12">
        <f t="shared" si="207"/>
        <v>2.7153823807800603</v>
      </c>
      <c r="AA427" s="14">
        <v>127812.01352092088</v>
      </c>
      <c r="AB427" s="18">
        <f t="shared" si="225"/>
        <v>3470.5848956673144</v>
      </c>
      <c r="AC427" s="19">
        <v>213.06098525265003</v>
      </c>
      <c r="AD427" s="18">
        <f t="shared" si="222"/>
        <v>3257.5239104146644</v>
      </c>
      <c r="AE427" s="21"/>
      <c r="AF427" s="2">
        <f t="shared" si="226"/>
        <v>2533021732.4899726</v>
      </c>
      <c r="AG427" s="5">
        <f t="shared" si="208"/>
        <v>0.4174497669866266</v>
      </c>
      <c r="AH427" s="5">
        <f t="shared" si="209"/>
        <v>1.2163009343672089</v>
      </c>
      <c r="AI427" s="5">
        <f t="shared" si="210"/>
        <v>0.1263601578677995</v>
      </c>
      <c r="AJ427" s="5">
        <f t="shared" si="211"/>
        <v>1.760110859221635</v>
      </c>
      <c r="AL427" s="14">
        <v>3131.7178696042574</v>
      </c>
      <c r="AM427" s="13">
        <f t="shared" si="212"/>
        <v>338.867026063057</v>
      </c>
      <c r="AN427" s="29">
        <f t="shared" si="223"/>
        <v>0.10820483842175677</v>
      </c>
      <c r="AO427" s="71"/>
      <c r="AP427" s="93">
        <v>18516149.88</v>
      </c>
      <c r="AQ427" s="93">
        <v>19397985.13</v>
      </c>
      <c r="AR427" s="16">
        <f t="shared" si="216"/>
        <v>881835.25</v>
      </c>
      <c r="AS427" s="73">
        <f t="shared" si="217"/>
        <v>0.047625195071060854</v>
      </c>
    </row>
    <row r="428" spans="1:45" ht="12.75">
      <c r="A428" s="1" t="s">
        <v>855</v>
      </c>
      <c r="B428" s="1" t="s">
        <v>856</v>
      </c>
      <c r="C428" s="2" t="s">
        <v>832</v>
      </c>
      <c r="D428" s="1"/>
      <c r="F428" s="67">
        <v>74454653</v>
      </c>
      <c r="G428" s="62">
        <v>71.07</v>
      </c>
      <c r="H428" s="10">
        <f t="shared" si="213"/>
        <v>0.7106999999999999</v>
      </c>
      <c r="I428" s="40">
        <v>367513.78</v>
      </c>
      <c r="J428" s="40">
        <v>38724.69</v>
      </c>
      <c r="K428" s="40">
        <v>15786.11</v>
      </c>
      <c r="L428" s="40">
        <v>10730.4</v>
      </c>
      <c r="M428" s="48">
        <f t="shared" si="221"/>
        <v>432754.98000000004</v>
      </c>
      <c r="N428" s="40">
        <v>1018776</v>
      </c>
      <c r="O428" s="40">
        <v>0</v>
      </c>
      <c r="P428" s="40">
        <v>0</v>
      </c>
      <c r="Q428" s="4">
        <f t="shared" si="224"/>
        <v>1018776</v>
      </c>
      <c r="R428" s="40">
        <v>1339039.73</v>
      </c>
      <c r="S428" s="40">
        <v>0</v>
      </c>
      <c r="T428" s="4">
        <f t="shared" si="201"/>
        <v>1339039.73</v>
      </c>
      <c r="U428" s="4">
        <f t="shared" si="220"/>
        <v>2790570.71</v>
      </c>
      <c r="V428" s="5">
        <f t="shared" si="204"/>
        <v>1.7984634620485034</v>
      </c>
      <c r="W428" s="5">
        <f t="shared" si="205"/>
        <v>1.368317437460893</v>
      </c>
      <c r="X428" s="5">
        <f t="shared" si="206"/>
        <v>0.5812329553130817</v>
      </c>
      <c r="Y428" s="53"/>
      <c r="Z428" s="12">
        <f t="shared" si="207"/>
        <v>3.748013854822478</v>
      </c>
      <c r="AA428" s="14">
        <v>80497.65395894428</v>
      </c>
      <c r="AB428" s="18">
        <f t="shared" si="225"/>
        <v>3017.063223188287</v>
      </c>
      <c r="AC428" s="19">
        <v>226.84034263500004</v>
      </c>
      <c r="AD428" s="18">
        <f t="shared" si="222"/>
        <v>2790.222880553287</v>
      </c>
      <c r="AE428" s="21"/>
      <c r="AF428" s="2">
        <f t="shared" si="226"/>
        <v>104762421.5562122</v>
      </c>
      <c r="AG428" s="5">
        <f t="shared" si="208"/>
        <v>0.4130822613410071</v>
      </c>
      <c r="AH428" s="5">
        <f t="shared" si="209"/>
        <v>0.9724632028034567</v>
      </c>
      <c r="AI428" s="5">
        <f t="shared" si="210"/>
        <v>1.2781679824778713</v>
      </c>
      <c r="AJ428" s="5">
        <f t="shared" si="211"/>
        <v>2.6637134466223347</v>
      </c>
      <c r="AL428" s="14">
        <v>2914.636269507049</v>
      </c>
      <c r="AM428" s="13">
        <f t="shared" si="212"/>
        <v>102.42695368123805</v>
      </c>
      <c r="AN428" s="29">
        <f t="shared" si="223"/>
        <v>0.03514227650044356</v>
      </c>
      <c r="AO428" s="71"/>
      <c r="AP428" s="93">
        <v>2383437.45</v>
      </c>
      <c r="AQ428" s="93">
        <v>2440333.79</v>
      </c>
      <c r="AR428" s="16">
        <f t="shared" si="216"/>
        <v>56896.33999999985</v>
      </c>
      <c r="AS428" s="73">
        <f t="shared" si="217"/>
        <v>0.023871547373731098</v>
      </c>
    </row>
    <row r="429" spans="1:45" ht="12.75">
      <c r="A429" s="1" t="s">
        <v>857</v>
      </c>
      <c r="B429" s="1" t="s">
        <v>858</v>
      </c>
      <c r="C429" s="2" t="s">
        <v>832</v>
      </c>
      <c r="D429" s="1"/>
      <c r="F429" s="67">
        <v>2698682514</v>
      </c>
      <c r="G429" s="62">
        <v>63.81</v>
      </c>
      <c r="H429" s="10">
        <f t="shared" si="213"/>
        <v>0.6381</v>
      </c>
      <c r="I429" s="40">
        <v>15079228.22</v>
      </c>
      <c r="J429" s="40">
        <v>1591269.5</v>
      </c>
      <c r="K429" s="40">
        <v>649548.05</v>
      </c>
      <c r="L429" s="40">
        <v>441565.12</v>
      </c>
      <c r="M429" s="48">
        <f t="shared" si="221"/>
        <v>17761610.89</v>
      </c>
      <c r="N429" s="40">
        <v>47260196.5</v>
      </c>
      <c r="O429" s="40">
        <v>0</v>
      </c>
      <c r="P429" s="40">
        <v>0</v>
      </c>
      <c r="Q429" s="4">
        <f t="shared" si="224"/>
        <v>47260196.5</v>
      </c>
      <c r="R429" s="40">
        <v>20037698.69</v>
      </c>
      <c r="S429" s="40">
        <v>0</v>
      </c>
      <c r="T429" s="4">
        <f t="shared" si="201"/>
        <v>20037698.69</v>
      </c>
      <c r="U429" s="4">
        <f t="shared" si="220"/>
        <v>85059506.08</v>
      </c>
      <c r="V429" s="5">
        <f t="shared" si="204"/>
        <v>0.7424992968253991</v>
      </c>
      <c r="W429" s="5">
        <f t="shared" si="205"/>
        <v>1.7512321755088827</v>
      </c>
      <c r="X429" s="5">
        <f t="shared" si="206"/>
        <v>0.658158593975312</v>
      </c>
      <c r="Y429" s="54"/>
      <c r="Z429" s="12">
        <f t="shared" si="207"/>
        <v>3.1518900663095937</v>
      </c>
      <c r="AA429" s="14">
        <v>107339.57293721713</v>
      </c>
      <c r="AB429" s="18">
        <f t="shared" si="225"/>
        <v>3383.225336627288</v>
      </c>
      <c r="AC429" s="19">
        <v>240.317038728</v>
      </c>
      <c r="AD429" s="18">
        <f t="shared" si="222"/>
        <v>3142.908297899288</v>
      </c>
      <c r="AE429" s="21"/>
      <c r="AF429" s="2">
        <f t="shared" si="226"/>
        <v>4229247005.171603</v>
      </c>
      <c r="AG429" s="5">
        <f t="shared" si="208"/>
        <v>0.4199709988156466</v>
      </c>
      <c r="AH429" s="5">
        <f t="shared" si="209"/>
        <v>1.117461251192218</v>
      </c>
      <c r="AI429" s="5">
        <f t="shared" si="210"/>
        <v>0.47378880130428713</v>
      </c>
      <c r="AJ429" s="5">
        <f t="shared" si="211"/>
        <v>2.011221051312152</v>
      </c>
      <c r="AL429" s="14">
        <v>3173.2102630484983</v>
      </c>
      <c r="AM429" s="13">
        <f t="shared" si="212"/>
        <v>210.01507357878972</v>
      </c>
      <c r="AN429" s="29">
        <f t="shared" si="223"/>
        <v>0.06618378744843355</v>
      </c>
      <c r="AO429" s="71"/>
      <c r="AP429" s="93">
        <v>46253647.45999999</v>
      </c>
      <c r="AQ429" s="93">
        <v>48706238.69</v>
      </c>
      <c r="AR429" s="16">
        <f t="shared" si="216"/>
        <v>2452591.230000004</v>
      </c>
      <c r="AS429" s="73">
        <f t="shared" si="217"/>
        <v>0.05302481781833524</v>
      </c>
    </row>
    <row r="430" spans="1:45" ht="12.75">
      <c r="A430" s="1" t="s">
        <v>859</v>
      </c>
      <c r="B430" s="1" t="s">
        <v>860</v>
      </c>
      <c r="C430" s="2" t="s">
        <v>832</v>
      </c>
      <c r="D430" s="1"/>
      <c r="F430" s="67">
        <v>673488165</v>
      </c>
      <c r="G430" s="62">
        <v>50.79</v>
      </c>
      <c r="H430" s="10">
        <f t="shared" si="213"/>
        <v>0.5079</v>
      </c>
      <c r="I430" s="40">
        <v>4566741.41</v>
      </c>
      <c r="J430" s="40">
        <v>481194.54</v>
      </c>
      <c r="K430" s="40">
        <v>196158.87</v>
      </c>
      <c r="L430" s="40">
        <v>133336.43</v>
      </c>
      <c r="M430" s="48">
        <f t="shared" si="221"/>
        <v>5377431.25</v>
      </c>
      <c r="N430" s="40">
        <v>2611078</v>
      </c>
      <c r="O430" s="40">
        <v>0</v>
      </c>
      <c r="P430" s="40">
        <v>0</v>
      </c>
      <c r="Q430" s="4">
        <f t="shared" si="224"/>
        <v>2611078</v>
      </c>
      <c r="R430" s="40">
        <v>3585093.67</v>
      </c>
      <c r="S430" s="40">
        <v>0</v>
      </c>
      <c r="T430" s="4">
        <f t="shared" si="201"/>
        <v>3585093.67</v>
      </c>
      <c r="U430" s="4">
        <f t="shared" si="220"/>
        <v>11573602.92</v>
      </c>
      <c r="V430" s="5">
        <f t="shared" si="204"/>
        <v>0.5323172486631594</v>
      </c>
      <c r="W430" s="5">
        <f t="shared" si="205"/>
        <v>0.38769471175488285</v>
      </c>
      <c r="X430" s="5">
        <f t="shared" si="206"/>
        <v>0.7984448026640528</v>
      </c>
      <c r="Y430" s="53"/>
      <c r="Z430" s="12">
        <f t="shared" si="207"/>
        <v>1.7184567630820953</v>
      </c>
      <c r="AA430" s="14">
        <v>258026.83124241198</v>
      </c>
      <c r="AB430" s="18">
        <f t="shared" si="225"/>
        <v>4434.079532051654</v>
      </c>
      <c r="AC430" s="19">
        <v>69.45810341647501</v>
      </c>
      <c r="AD430" s="18">
        <f t="shared" si="222"/>
        <v>4364.621428635179</v>
      </c>
      <c r="AE430" s="21"/>
      <c r="AF430" s="2">
        <f t="shared" si="226"/>
        <v>1326025132.9001772</v>
      </c>
      <c r="AG430" s="5">
        <f t="shared" si="208"/>
        <v>0.40553011527307237</v>
      </c>
      <c r="AH430" s="5">
        <f t="shared" si="209"/>
        <v>0.196910144100305</v>
      </c>
      <c r="AI430" s="5">
        <f t="shared" si="210"/>
        <v>0.2703639305960187</v>
      </c>
      <c r="AJ430" s="5">
        <f t="shared" si="211"/>
        <v>0.872804189969396</v>
      </c>
      <c r="AL430" s="14">
        <v>4161.79543323395</v>
      </c>
      <c r="AM430" s="13">
        <f t="shared" si="212"/>
        <v>272.28409881770403</v>
      </c>
      <c r="AN430" s="29">
        <f t="shared" si="223"/>
        <v>0.06542467143949071</v>
      </c>
      <c r="AO430" s="71"/>
      <c r="AP430" s="93">
        <v>5380907.57</v>
      </c>
      <c r="AQ430" s="93">
        <v>5409131.3</v>
      </c>
      <c r="AR430" s="16">
        <f t="shared" si="216"/>
        <v>28223.729999999516</v>
      </c>
      <c r="AS430" s="73">
        <f t="shared" si="217"/>
        <v>0.005245161644729666</v>
      </c>
    </row>
    <row r="431" spans="1:45" ht="12.75">
      <c r="A431" s="1" t="s">
        <v>861</v>
      </c>
      <c r="B431" s="1" t="s">
        <v>862</v>
      </c>
      <c r="C431" s="2" t="s">
        <v>832</v>
      </c>
      <c r="D431" s="1"/>
      <c r="F431" s="67">
        <v>978000103</v>
      </c>
      <c r="G431" s="62">
        <v>70.54</v>
      </c>
      <c r="H431" s="10">
        <f t="shared" si="213"/>
        <v>0.7054</v>
      </c>
      <c r="I431" s="40">
        <v>4787486.93</v>
      </c>
      <c r="J431" s="40">
        <v>504626.13</v>
      </c>
      <c r="K431" s="40">
        <v>205775.44</v>
      </c>
      <c r="L431" s="40">
        <v>139889.42</v>
      </c>
      <c r="M431" s="48">
        <f t="shared" si="221"/>
        <v>5637777.92</v>
      </c>
      <c r="N431" s="40">
        <v>8334711</v>
      </c>
      <c r="O431" s="40">
        <v>9085835.77</v>
      </c>
      <c r="P431" s="40">
        <v>0</v>
      </c>
      <c r="Q431" s="4">
        <f t="shared" si="224"/>
        <v>17420546.77</v>
      </c>
      <c r="R431" s="40">
        <v>8581708</v>
      </c>
      <c r="S431" s="40">
        <v>97753</v>
      </c>
      <c r="T431" s="4">
        <f t="shared" si="201"/>
        <v>8679461</v>
      </c>
      <c r="U431" s="4">
        <f t="shared" si="220"/>
        <v>31737785.689999998</v>
      </c>
      <c r="V431" s="5">
        <f t="shared" si="204"/>
        <v>0.8874703564320586</v>
      </c>
      <c r="W431" s="5">
        <f t="shared" si="205"/>
        <v>1.781241813427498</v>
      </c>
      <c r="X431" s="5">
        <f t="shared" si="206"/>
        <v>0.5764598493094433</v>
      </c>
      <c r="Y431" s="55"/>
      <c r="Z431" s="12">
        <f t="shared" si="207"/>
        <v>3.245172019169</v>
      </c>
      <c r="AA431" s="14">
        <v>97534.09693633317</v>
      </c>
      <c r="AB431" s="18">
        <f t="shared" si="225"/>
        <v>3165.1492229270525</v>
      </c>
      <c r="AC431" s="19">
        <v>312.65730561577504</v>
      </c>
      <c r="AD431" s="18">
        <f t="shared" si="222"/>
        <v>2852.4919173112776</v>
      </c>
      <c r="AE431" s="21"/>
      <c r="AF431" s="2">
        <f t="shared" si="226"/>
        <v>1386447551.7436914</v>
      </c>
      <c r="AG431" s="5">
        <f t="shared" si="208"/>
        <v>0.4066347777028813</v>
      </c>
      <c r="AH431" s="5">
        <f t="shared" si="209"/>
        <v>1.2564879751917573</v>
      </c>
      <c r="AI431" s="5">
        <f t="shared" si="210"/>
        <v>0.6189709801288232</v>
      </c>
      <c r="AJ431" s="5">
        <f t="shared" si="211"/>
        <v>2.2891443423218125</v>
      </c>
      <c r="AL431" s="14">
        <v>2862.3690480819064</v>
      </c>
      <c r="AM431" s="13">
        <f t="shared" si="212"/>
        <v>302.7801748451461</v>
      </c>
      <c r="AN431" s="29">
        <f t="shared" si="223"/>
        <v>0.10577957271024896</v>
      </c>
      <c r="AO431" s="71"/>
      <c r="AP431" s="93">
        <v>14342534</v>
      </c>
      <c r="AQ431" s="93">
        <v>14444709</v>
      </c>
      <c r="AR431" s="16">
        <f t="shared" si="216"/>
        <v>102175</v>
      </c>
      <c r="AS431" s="73">
        <f t="shared" si="217"/>
        <v>0.007123915481044006</v>
      </c>
    </row>
    <row r="432" spans="1:45" ht="12.75">
      <c r="A432" s="1" t="s">
        <v>863</v>
      </c>
      <c r="B432" s="1" t="s">
        <v>864</v>
      </c>
      <c r="C432" s="2" t="s">
        <v>832</v>
      </c>
      <c r="D432" s="1"/>
      <c r="F432" s="67">
        <v>2549181942</v>
      </c>
      <c r="G432" s="62">
        <v>49.03</v>
      </c>
      <c r="H432" s="10">
        <f t="shared" si="213"/>
        <v>0.4903</v>
      </c>
      <c r="I432" s="40">
        <v>17735640.75</v>
      </c>
      <c r="J432" s="40">
        <v>1868824.81</v>
      </c>
      <c r="K432" s="40">
        <v>0</v>
      </c>
      <c r="L432" s="40">
        <v>517853.37</v>
      </c>
      <c r="M432" s="48">
        <f t="shared" si="221"/>
        <v>20122318.93</v>
      </c>
      <c r="N432" s="40">
        <v>0</v>
      </c>
      <c r="O432" s="40">
        <v>12526925.15</v>
      </c>
      <c r="P432" s="40">
        <v>3183657.12</v>
      </c>
      <c r="Q432" s="4">
        <f t="shared" si="224"/>
        <v>15710582.27</v>
      </c>
      <c r="R432" s="40">
        <v>9880000</v>
      </c>
      <c r="S432" s="40">
        <v>0</v>
      </c>
      <c r="T432" s="4">
        <f t="shared" si="201"/>
        <v>9880000</v>
      </c>
      <c r="U432" s="4">
        <f t="shared" si="220"/>
        <v>45712901.2</v>
      </c>
      <c r="V432" s="5">
        <f t="shared" si="204"/>
        <v>0.3875753172897692</v>
      </c>
      <c r="W432" s="5">
        <f t="shared" si="205"/>
        <v>0.6162989785528616</v>
      </c>
      <c r="X432" s="5">
        <f t="shared" si="206"/>
        <v>0.7893637797470323</v>
      </c>
      <c r="Y432" s="39"/>
      <c r="Z432" s="12">
        <f t="shared" si="207"/>
        <v>1.793238075589663</v>
      </c>
      <c r="AA432" s="14">
        <v>312184.5913992465</v>
      </c>
      <c r="AB432" s="18">
        <f t="shared" si="225"/>
        <v>5598.212959095301</v>
      </c>
      <c r="AC432" s="19">
        <v>75.80607802447503</v>
      </c>
      <c r="AD432" s="18">
        <f t="shared" si="222"/>
        <v>5522.406881070826</v>
      </c>
      <c r="AE432" s="21"/>
      <c r="AF432" s="2">
        <f t="shared" si="226"/>
        <v>5199228925.147868</v>
      </c>
      <c r="AG432" s="5">
        <f t="shared" si="208"/>
        <v>0.38702506120996993</v>
      </c>
      <c r="AH432" s="5">
        <f t="shared" si="209"/>
        <v>0.30217138918446806</v>
      </c>
      <c r="AI432" s="5">
        <f t="shared" si="210"/>
        <v>0.19002817806717387</v>
      </c>
      <c r="AJ432" s="5">
        <f t="shared" si="211"/>
        <v>0.8792246284616119</v>
      </c>
      <c r="AL432" s="14">
        <v>5068.100532775119</v>
      </c>
      <c r="AM432" s="13">
        <f t="shared" si="212"/>
        <v>530.1124263201818</v>
      </c>
      <c r="AN432" s="29">
        <f t="shared" si="223"/>
        <v>0.10459785138277641</v>
      </c>
      <c r="AO432" s="71"/>
      <c r="AP432" s="93">
        <v>14755000</v>
      </c>
      <c r="AQ432" s="93">
        <v>15842225</v>
      </c>
      <c r="AR432" s="16">
        <f t="shared" si="216"/>
        <v>1087225</v>
      </c>
      <c r="AS432" s="73">
        <f t="shared" si="217"/>
        <v>0.07368519146052185</v>
      </c>
    </row>
    <row r="433" spans="1:45" ht="12.75">
      <c r="A433" s="1" t="s">
        <v>865</v>
      </c>
      <c r="B433" s="1" t="s">
        <v>866</v>
      </c>
      <c r="C433" s="2" t="s">
        <v>832</v>
      </c>
      <c r="D433" s="3" t="s">
        <v>54</v>
      </c>
      <c r="F433" s="67">
        <v>1848932872</v>
      </c>
      <c r="G433" s="62">
        <v>73.22</v>
      </c>
      <c r="H433" s="10">
        <f t="shared" si="213"/>
        <v>0.7322</v>
      </c>
      <c r="I433" s="40">
        <v>9215884.559999999</v>
      </c>
      <c r="J433" s="40">
        <v>971081.23</v>
      </c>
      <c r="K433" s="40">
        <v>395864.65</v>
      </c>
      <c r="L433" s="40">
        <v>269084.99</v>
      </c>
      <c r="M433" s="48">
        <f t="shared" si="221"/>
        <v>10851915.43</v>
      </c>
      <c r="N433" s="40">
        <v>26326903.88</v>
      </c>
      <c r="O433" s="40">
        <v>0</v>
      </c>
      <c r="P433" s="40">
        <v>0</v>
      </c>
      <c r="Q433" s="4">
        <f t="shared" si="224"/>
        <v>26326903.88</v>
      </c>
      <c r="R433" s="40">
        <v>10133831</v>
      </c>
      <c r="S433" s="40">
        <v>184893</v>
      </c>
      <c r="T433" s="4">
        <f t="shared" si="201"/>
        <v>10318724</v>
      </c>
      <c r="U433" s="4">
        <f t="shared" si="220"/>
        <v>47497543.31</v>
      </c>
      <c r="V433" s="5">
        <f t="shared" si="204"/>
        <v>0.5580907861104868</v>
      </c>
      <c r="W433" s="5">
        <f t="shared" si="205"/>
        <v>1.4238972262698784</v>
      </c>
      <c r="X433" s="5">
        <f t="shared" si="206"/>
        <v>0.5869285788759561</v>
      </c>
      <c r="Y433" s="39"/>
      <c r="Z433" s="12">
        <f t="shared" si="207"/>
        <v>2.5689165912563214</v>
      </c>
      <c r="AA433" s="14">
        <v>96499.03122777067</v>
      </c>
      <c r="AB433" s="18">
        <f t="shared" si="225"/>
        <v>2478.9796236118195</v>
      </c>
      <c r="AC433" s="19">
        <v>264.52862938125</v>
      </c>
      <c r="AD433" s="18">
        <f t="shared" si="222"/>
        <v>2214.4509942305694</v>
      </c>
      <c r="AE433" s="21"/>
      <c r="AF433" s="2">
        <f t="shared" si="226"/>
        <v>2525174640.808522</v>
      </c>
      <c r="AG433" s="5">
        <f t="shared" si="208"/>
        <v>0.429749105452975</v>
      </c>
      <c r="AH433" s="5">
        <f t="shared" si="209"/>
        <v>1.0425775490748048</v>
      </c>
      <c r="AI433" s="5">
        <f t="shared" si="210"/>
        <v>0.4013120849635692</v>
      </c>
      <c r="AJ433" s="5">
        <f t="shared" si="211"/>
        <v>1.8809607281178784</v>
      </c>
      <c r="AL433" s="14">
        <v>2347.677784322456</v>
      </c>
      <c r="AM433" s="13">
        <f t="shared" si="212"/>
        <v>131.30183928936367</v>
      </c>
      <c r="AN433" s="29">
        <f t="shared" si="223"/>
        <v>0.05592839024425902</v>
      </c>
      <c r="AO433" s="71"/>
      <c r="AP433" s="93">
        <v>21194338.45</v>
      </c>
      <c r="AQ433" s="93">
        <v>22207397.939999998</v>
      </c>
      <c r="AR433" s="16">
        <f t="shared" si="216"/>
        <v>1013059.4899999984</v>
      </c>
      <c r="AS433" s="73">
        <f t="shared" si="217"/>
        <v>0.04779858981632892</v>
      </c>
    </row>
    <row r="434" spans="1:45" ht="12.75">
      <c r="A434" s="1" t="s">
        <v>867</v>
      </c>
      <c r="B434" s="1" t="s">
        <v>868</v>
      </c>
      <c r="C434" s="2" t="s">
        <v>832</v>
      </c>
      <c r="D434" s="1"/>
      <c r="F434" s="67">
        <v>922946941</v>
      </c>
      <c r="G434" s="62">
        <v>84.15</v>
      </c>
      <c r="H434" s="10">
        <f t="shared" si="213"/>
        <v>0.8415</v>
      </c>
      <c r="I434" s="40">
        <v>3964487.06</v>
      </c>
      <c r="J434" s="40">
        <v>417762.95</v>
      </c>
      <c r="K434" s="40">
        <v>170311.28</v>
      </c>
      <c r="L434" s="40">
        <v>115770.21</v>
      </c>
      <c r="M434" s="48">
        <f t="shared" si="221"/>
        <v>4668331.5</v>
      </c>
      <c r="N434" s="40">
        <v>183232</v>
      </c>
      <c r="O434" s="40">
        <v>0</v>
      </c>
      <c r="P434" s="40">
        <v>0</v>
      </c>
      <c r="Q434" s="4">
        <f t="shared" si="224"/>
        <v>183232</v>
      </c>
      <c r="R434" s="40">
        <v>1841895.97</v>
      </c>
      <c r="S434" s="40">
        <v>0</v>
      </c>
      <c r="T434" s="4">
        <f t="shared" si="201"/>
        <v>1841895.97</v>
      </c>
      <c r="U434" s="4">
        <f t="shared" si="220"/>
        <v>6693459.47</v>
      </c>
      <c r="V434" s="5">
        <f t="shared" si="204"/>
        <v>0.19956683187056576</v>
      </c>
      <c r="W434" s="5">
        <f t="shared" si="205"/>
        <v>0.01985292890200933</v>
      </c>
      <c r="X434" s="5">
        <f t="shared" si="206"/>
        <v>0.5058071371840649</v>
      </c>
      <c r="Y434" s="39"/>
      <c r="Z434" s="12">
        <f t="shared" si="207"/>
        <v>0.72522689795664</v>
      </c>
      <c r="AA434" s="14">
        <v>1741004.1176470588</v>
      </c>
      <c r="AB434" s="18">
        <f t="shared" si="225"/>
        <v>12626.230155709136</v>
      </c>
      <c r="AC434" s="19">
        <v>9.502593239475003</v>
      </c>
      <c r="AD434" s="18">
        <f t="shared" si="222"/>
        <v>12616.727562469661</v>
      </c>
      <c r="AE434" s="21"/>
      <c r="AF434" s="2">
        <f t="shared" si="226"/>
        <v>1096787808.6749852</v>
      </c>
      <c r="AG434" s="5">
        <f t="shared" si="208"/>
        <v>0.4256367059403906</v>
      </c>
      <c r="AH434" s="5">
        <f t="shared" si="209"/>
        <v>0.016706239671040853</v>
      </c>
      <c r="AI434" s="5">
        <f t="shared" si="210"/>
        <v>0.16793548901908112</v>
      </c>
      <c r="AJ434" s="5">
        <f t="shared" si="211"/>
        <v>0.6102784346305126</v>
      </c>
      <c r="AL434" s="14">
        <v>11038.572026126027</v>
      </c>
      <c r="AM434" s="13">
        <f t="shared" si="212"/>
        <v>1587.6581295831093</v>
      </c>
      <c r="AN434" s="29">
        <f t="shared" si="223"/>
        <v>0.14382821671366997</v>
      </c>
      <c r="AO434" s="71"/>
      <c r="AP434" s="93">
        <v>2750605.93</v>
      </c>
      <c r="AQ434" s="93">
        <v>2751623.17</v>
      </c>
      <c r="AR434" s="16">
        <f t="shared" si="216"/>
        <v>1017.2399999997579</v>
      </c>
      <c r="AS434" s="73">
        <f t="shared" si="217"/>
        <v>0.0003698239682046195</v>
      </c>
    </row>
    <row r="435" spans="1:45" ht="12.75">
      <c r="A435" s="1" t="s">
        <v>869</v>
      </c>
      <c r="B435" s="1" t="s">
        <v>719</v>
      </c>
      <c r="C435" s="2" t="s">
        <v>832</v>
      </c>
      <c r="D435" s="1"/>
      <c r="F435" s="67">
        <v>389830170</v>
      </c>
      <c r="G435" s="62">
        <v>65.47</v>
      </c>
      <c r="H435" s="10">
        <f t="shared" si="213"/>
        <v>0.6547</v>
      </c>
      <c r="I435" s="40">
        <v>2066783.26</v>
      </c>
      <c r="J435" s="40">
        <v>217785.27</v>
      </c>
      <c r="K435" s="40">
        <v>88783.54</v>
      </c>
      <c r="L435" s="40">
        <v>60350.26</v>
      </c>
      <c r="M435" s="48">
        <f t="shared" si="221"/>
        <v>2433702.3299999996</v>
      </c>
      <c r="N435" s="40">
        <v>7553893</v>
      </c>
      <c r="O435" s="40">
        <v>0</v>
      </c>
      <c r="P435" s="40">
        <v>0</v>
      </c>
      <c r="Q435" s="4">
        <f t="shared" si="224"/>
        <v>7553893</v>
      </c>
      <c r="R435" s="40">
        <v>2682561.74</v>
      </c>
      <c r="S435" s="40">
        <v>46779.6</v>
      </c>
      <c r="T435" s="4">
        <f t="shared" si="201"/>
        <v>2729341.3400000003</v>
      </c>
      <c r="U435" s="4">
        <f t="shared" si="220"/>
        <v>12716936.67</v>
      </c>
      <c r="V435" s="5">
        <f t="shared" si="204"/>
        <v>0.7001359951180793</v>
      </c>
      <c r="W435" s="5">
        <f t="shared" si="205"/>
        <v>1.9377394520285591</v>
      </c>
      <c r="X435" s="5">
        <f t="shared" si="206"/>
        <v>0.6242980962709991</v>
      </c>
      <c r="Y435" s="53"/>
      <c r="Z435" s="12">
        <f t="shared" si="207"/>
        <v>3.2621735434176373</v>
      </c>
      <c r="AA435" s="14">
        <v>103599.61501443696</v>
      </c>
      <c r="AB435" s="18">
        <f t="shared" si="225"/>
        <v>3379.5992320834885</v>
      </c>
      <c r="AC435" s="19">
        <v>363.53802084210014</v>
      </c>
      <c r="AD435" s="18">
        <f t="shared" si="222"/>
        <v>3016.0612112413883</v>
      </c>
      <c r="AE435" s="21"/>
      <c r="AF435" s="2">
        <f t="shared" si="226"/>
        <v>595433282.4194288</v>
      </c>
      <c r="AG435" s="5">
        <f t="shared" si="208"/>
        <v>0.4087279636286231</v>
      </c>
      <c r="AH435" s="5">
        <f t="shared" si="209"/>
        <v>1.2686380192430975</v>
      </c>
      <c r="AI435" s="5">
        <f t="shared" si="210"/>
        <v>0.45052263942988297</v>
      </c>
      <c r="AJ435" s="5">
        <f t="shared" si="211"/>
        <v>2.135745018875527</v>
      </c>
      <c r="AL435" s="14">
        <v>3060.9010709762724</v>
      </c>
      <c r="AM435" s="13">
        <f t="shared" si="212"/>
        <v>318.69816110721604</v>
      </c>
      <c r="AN435" s="29">
        <f t="shared" si="223"/>
        <v>0.1041190661564137</v>
      </c>
      <c r="AO435" s="71"/>
      <c r="AP435" s="93">
        <v>5486638.21</v>
      </c>
      <c r="AQ435" s="93">
        <v>6110129.86</v>
      </c>
      <c r="AR435" s="16">
        <f t="shared" si="216"/>
        <v>623491.6500000004</v>
      </c>
      <c r="AS435" s="73">
        <f t="shared" si="217"/>
        <v>0.1136381926666166</v>
      </c>
    </row>
    <row r="436" spans="1:45" ht="12.75">
      <c r="A436" s="1" t="s">
        <v>870</v>
      </c>
      <c r="B436" s="1" t="s">
        <v>871</v>
      </c>
      <c r="C436" s="2" t="s">
        <v>832</v>
      </c>
      <c r="D436" s="1"/>
      <c r="F436" s="67">
        <v>98883008</v>
      </c>
      <c r="G436" s="62">
        <v>62.84</v>
      </c>
      <c r="H436" s="10">
        <f t="shared" si="213"/>
        <v>0.6284000000000001</v>
      </c>
      <c r="I436" s="40">
        <v>527322.17</v>
      </c>
      <c r="J436" s="40">
        <v>55563.59</v>
      </c>
      <c r="K436" s="40">
        <v>22650.49</v>
      </c>
      <c r="L436" s="40">
        <v>15396.37</v>
      </c>
      <c r="M436" s="48">
        <f t="shared" si="221"/>
        <v>620932.62</v>
      </c>
      <c r="N436" s="40">
        <v>1066938.97</v>
      </c>
      <c r="O436" s="40">
        <v>644882.38</v>
      </c>
      <c r="P436" s="40">
        <v>0</v>
      </c>
      <c r="Q436" s="4">
        <f t="shared" si="224"/>
        <v>1711821.35</v>
      </c>
      <c r="R436" s="40">
        <v>872679.54</v>
      </c>
      <c r="S436" s="40">
        <v>0</v>
      </c>
      <c r="T436" s="4">
        <f t="shared" si="201"/>
        <v>872679.54</v>
      </c>
      <c r="U436" s="4">
        <f t="shared" si="220"/>
        <v>3205433.5100000002</v>
      </c>
      <c r="V436" s="5">
        <f t="shared" si="204"/>
        <v>0.8825374122923122</v>
      </c>
      <c r="W436" s="5">
        <f t="shared" si="205"/>
        <v>1.7311582491503497</v>
      </c>
      <c r="X436" s="5">
        <f t="shared" si="206"/>
        <v>0.6279467347918866</v>
      </c>
      <c r="Y436" s="39"/>
      <c r="Z436" s="12">
        <f t="shared" si="207"/>
        <v>3.241642396234549</v>
      </c>
      <c r="AA436" s="14">
        <v>92104.8873653281</v>
      </c>
      <c r="AB436" s="18">
        <f t="shared" si="225"/>
        <v>2985.711077838554</v>
      </c>
      <c r="AC436" s="19">
        <v>273.340437883875</v>
      </c>
      <c r="AD436" s="18">
        <f t="shared" si="222"/>
        <v>2712.370639954679</v>
      </c>
      <c r="AE436" s="21"/>
      <c r="AF436" s="2">
        <f t="shared" si="226"/>
        <v>157356791.85232335</v>
      </c>
      <c r="AG436" s="5">
        <f t="shared" si="208"/>
        <v>0.3946017281432216</v>
      </c>
      <c r="AH436" s="5">
        <f t="shared" si="209"/>
        <v>1.0878598437660798</v>
      </c>
      <c r="AI436" s="5">
        <f t="shared" si="210"/>
        <v>0.554586509884489</v>
      </c>
      <c r="AJ436" s="5">
        <f t="shared" si="211"/>
        <v>2.0370480817937904</v>
      </c>
      <c r="AL436" s="14">
        <v>2721.9518247568244</v>
      </c>
      <c r="AM436" s="13">
        <f t="shared" si="212"/>
        <v>263.75925308172964</v>
      </c>
      <c r="AN436" s="29">
        <f t="shared" si="223"/>
        <v>0.09690077931680277</v>
      </c>
      <c r="AO436" s="71"/>
      <c r="AP436" s="93">
        <v>1679658.95</v>
      </c>
      <c r="AQ436" s="93">
        <v>1815770.94</v>
      </c>
      <c r="AR436" s="16">
        <f t="shared" si="216"/>
        <v>136111.99</v>
      </c>
      <c r="AS436" s="73">
        <f t="shared" si="217"/>
        <v>0.08103549235396865</v>
      </c>
    </row>
    <row r="437" spans="1:45" ht="12.75">
      <c r="A437" s="1" t="s">
        <v>872</v>
      </c>
      <c r="B437" s="1" t="s">
        <v>873</v>
      </c>
      <c r="C437" s="2" t="s">
        <v>832</v>
      </c>
      <c r="D437" s="1"/>
      <c r="F437" s="67">
        <v>124792383</v>
      </c>
      <c r="G437" s="62">
        <v>69.72</v>
      </c>
      <c r="H437" s="10">
        <f t="shared" si="213"/>
        <v>0.6972</v>
      </c>
      <c r="I437" s="40">
        <v>666760.96</v>
      </c>
      <c r="J437" s="40">
        <v>70260.99</v>
      </c>
      <c r="K437" s="40">
        <v>28643.56</v>
      </c>
      <c r="L437" s="40">
        <v>19470.44</v>
      </c>
      <c r="M437" s="48">
        <f t="shared" si="221"/>
        <v>785135.95</v>
      </c>
      <c r="N437" s="40">
        <v>0</v>
      </c>
      <c r="O437" s="40">
        <v>1749995.79</v>
      </c>
      <c r="P437" s="40">
        <v>0</v>
      </c>
      <c r="Q437" s="4">
        <f t="shared" si="224"/>
        <v>1749995.79</v>
      </c>
      <c r="R437" s="40">
        <v>750169.95</v>
      </c>
      <c r="S437" s="40">
        <v>0</v>
      </c>
      <c r="T437" s="4">
        <f t="shared" si="201"/>
        <v>750169.95</v>
      </c>
      <c r="U437" s="4">
        <f t="shared" si="220"/>
        <v>3285301.6900000004</v>
      </c>
      <c r="V437" s="5">
        <f t="shared" si="204"/>
        <v>0.6011344057753909</v>
      </c>
      <c r="W437" s="5">
        <f t="shared" si="205"/>
        <v>1.402325805413941</v>
      </c>
      <c r="X437" s="5">
        <f t="shared" si="206"/>
        <v>0.6291537441031156</v>
      </c>
      <c r="Y437" s="39"/>
      <c r="Z437" s="12">
        <f t="shared" si="207"/>
        <v>2.632613955292448</v>
      </c>
      <c r="AA437" s="14">
        <v>139227.59433962265</v>
      </c>
      <c r="AB437" s="18">
        <f t="shared" si="225"/>
        <v>3665.325078202864</v>
      </c>
      <c r="AC437" s="19">
        <v>221.66067585375006</v>
      </c>
      <c r="AD437" s="18">
        <f t="shared" si="222"/>
        <v>3443.664402349114</v>
      </c>
      <c r="AE437" s="21"/>
      <c r="AF437" s="2">
        <f t="shared" si="226"/>
        <v>178990796.04130808</v>
      </c>
      <c r="AG437" s="5">
        <f t="shared" si="208"/>
        <v>0.43864599038869223</v>
      </c>
      <c r="AH437" s="5">
        <f t="shared" si="209"/>
        <v>0.9777015515345998</v>
      </c>
      <c r="AI437" s="5">
        <f t="shared" si="210"/>
        <v>0.41911090770660253</v>
      </c>
      <c r="AJ437" s="5">
        <f t="shared" si="211"/>
        <v>1.835458449629895</v>
      </c>
      <c r="AL437" s="14">
        <v>3550.7425794156943</v>
      </c>
      <c r="AM437" s="13">
        <f t="shared" si="212"/>
        <v>114.5824987871697</v>
      </c>
      <c r="AN437" s="29">
        <f t="shared" si="223"/>
        <v>0.0322700100681546</v>
      </c>
      <c r="AO437" s="71"/>
      <c r="AP437" s="93">
        <v>1561686.15</v>
      </c>
      <c r="AQ437" s="93">
        <v>1645486.61</v>
      </c>
      <c r="AR437" s="16">
        <f t="shared" si="216"/>
        <v>83800.4600000002</v>
      </c>
      <c r="AS437" s="73">
        <f t="shared" si="217"/>
        <v>0.0536602440893775</v>
      </c>
    </row>
    <row r="438" spans="1:45" ht="12.75">
      <c r="A438" s="1" t="s">
        <v>874</v>
      </c>
      <c r="B438" s="1" t="s">
        <v>875</v>
      </c>
      <c r="C438" s="2" t="s">
        <v>832</v>
      </c>
      <c r="D438" s="1"/>
      <c r="F438" s="67">
        <v>397120866</v>
      </c>
      <c r="G438" s="62">
        <v>67.24</v>
      </c>
      <c r="H438" s="10">
        <f t="shared" si="213"/>
        <v>0.6724</v>
      </c>
      <c r="I438" s="40">
        <v>2165151.43</v>
      </c>
      <c r="J438" s="40">
        <v>228141.14</v>
      </c>
      <c r="K438" s="40">
        <v>93001.88</v>
      </c>
      <c r="L438" s="40">
        <v>63216.85</v>
      </c>
      <c r="M438" s="48">
        <f t="shared" si="221"/>
        <v>2549511.3000000003</v>
      </c>
      <c r="N438" s="40">
        <v>8001691</v>
      </c>
      <c r="O438" s="40">
        <v>0</v>
      </c>
      <c r="P438" s="40">
        <v>0</v>
      </c>
      <c r="Q438" s="4">
        <f aca="true" t="shared" si="227" ref="Q438:Q476">SUM(N438:P438)</f>
        <v>8001691</v>
      </c>
      <c r="R438" s="40">
        <v>492553.39</v>
      </c>
      <c r="S438" s="40">
        <v>39712.09</v>
      </c>
      <c r="T438" s="4">
        <f t="shared" si="201"/>
        <v>532265.48</v>
      </c>
      <c r="U438" s="4">
        <f t="shared" si="220"/>
        <v>11083467.780000001</v>
      </c>
      <c r="V438" s="5">
        <f t="shared" si="204"/>
        <v>0.13403110376980293</v>
      </c>
      <c r="W438" s="5">
        <f t="shared" si="205"/>
        <v>2.014925853833125</v>
      </c>
      <c r="X438" s="5">
        <f t="shared" si="206"/>
        <v>0.6419988266242349</v>
      </c>
      <c r="Y438" s="53"/>
      <c r="Z438" s="12">
        <f t="shared" si="207"/>
        <v>2.790955784227163</v>
      </c>
      <c r="AA438" s="14">
        <v>145587.57131214344</v>
      </c>
      <c r="AB438" s="18">
        <f t="shared" si="225"/>
        <v>4063.284742652113</v>
      </c>
      <c r="AC438" s="19">
        <v>253.8271096875</v>
      </c>
      <c r="AD438" s="18">
        <f t="shared" si="222"/>
        <v>3809.457632964613</v>
      </c>
      <c r="AE438" s="21"/>
      <c r="AF438" s="2">
        <f t="shared" si="226"/>
        <v>590602120.7614515</v>
      </c>
      <c r="AG438" s="5">
        <f t="shared" si="208"/>
        <v>0.43168001102213555</v>
      </c>
      <c r="AH438" s="5">
        <f t="shared" si="209"/>
        <v>1.3548361441173933</v>
      </c>
      <c r="AI438" s="5">
        <f t="shared" si="210"/>
        <v>0.08339851359913181</v>
      </c>
      <c r="AJ438" s="5">
        <f t="shared" si="211"/>
        <v>1.8766386693143444</v>
      </c>
      <c r="AL438" s="14">
        <v>3473.824996194312</v>
      </c>
      <c r="AM438" s="13">
        <f t="shared" si="212"/>
        <v>589.459746457801</v>
      </c>
      <c r="AN438" s="29">
        <f t="shared" si="223"/>
        <v>0.1696860800712682</v>
      </c>
      <c r="AO438" s="71"/>
      <c r="AP438" s="93">
        <v>3581655.15</v>
      </c>
      <c r="AQ438" s="93">
        <v>3901448.06</v>
      </c>
      <c r="AR438" s="16">
        <f t="shared" si="216"/>
        <v>319792.91000000015</v>
      </c>
      <c r="AS438" s="73">
        <f t="shared" si="217"/>
        <v>0.08928634851962232</v>
      </c>
    </row>
    <row r="439" spans="1:45" ht="12.75">
      <c r="A439" s="1" t="s">
        <v>876</v>
      </c>
      <c r="B439" s="1" t="s">
        <v>877</v>
      </c>
      <c r="C439" s="2" t="s">
        <v>832</v>
      </c>
      <c r="D439" s="1"/>
      <c r="F439" s="67">
        <v>1341454580</v>
      </c>
      <c r="G439" s="62">
        <v>60.64</v>
      </c>
      <c r="H439" s="10">
        <f t="shared" si="213"/>
        <v>0.6064</v>
      </c>
      <c r="I439" s="40">
        <v>7810115.4799999995</v>
      </c>
      <c r="J439" s="40">
        <v>822958.37</v>
      </c>
      <c r="K439" s="40">
        <v>335483.17</v>
      </c>
      <c r="L439" s="40">
        <v>228041.7</v>
      </c>
      <c r="M439" s="48">
        <f t="shared" si="221"/>
        <v>9196598.719999999</v>
      </c>
      <c r="N439" s="40">
        <v>23007258</v>
      </c>
      <c r="O439" s="40">
        <v>0</v>
      </c>
      <c r="P439" s="40">
        <v>0</v>
      </c>
      <c r="Q439" s="4">
        <f t="shared" si="227"/>
        <v>23007258</v>
      </c>
      <c r="R439" s="40">
        <v>6907977</v>
      </c>
      <c r="S439" s="40">
        <v>0</v>
      </c>
      <c r="T439" s="4">
        <f t="shared" si="201"/>
        <v>6907977</v>
      </c>
      <c r="U439" s="4">
        <f t="shared" si="220"/>
        <v>39111833.72</v>
      </c>
      <c r="V439" s="5">
        <f t="shared" si="204"/>
        <v>0.5149616768985201</v>
      </c>
      <c r="W439" s="5">
        <f t="shared" si="205"/>
        <v>1.7150978007768256</v>
      </c>
      <c r="X439" s="5">
        <f t="shared" si="206"/>
        <v>0.6855691468882978</v>
      </c>
      <c r="Y439" s="53"/>
      <c r="Z439" s="12">
        <f t="shared" si="207"/>
        <v>2.9156286245636434</v>
      </c>
      <c r="AA439" s="14">
        <v>158569.10299003322</v>
      </c>
      <c r="AB439" s="18">
        <f t="shared" si="225"/>
        <v>4623.286156491213</v>
      </c>
      <c r="AC439" s="19">
        <v>267.9836593110751</v>
      </c>
      <c r="AD439" s="18">
        <f t="shared" si="222"/>
        <v>4355.302497180138</v>
      </c>
      <c r="AE439" s="21"/>
      <c r="AF439" s="2">
        <f t="shared" si="226"/>
        <v>2212161246.7018466</v>
      </c>
      <c r="AG439" s="5">
        <f t="shared" si="208"/>
        <v>0.4157291306730639</v>
      </c>
      <c r="AH439" s="5">
        <f t="shared" si="209"/>
        <v>1.0400353063910672</v>
      </c>
      <c r="AI439" s="5">
        <f t="shared" si="210"/>
        <v>0.31227276087126266</v>
      </c>
      <c r="AJ439" s="5">
        <f t="shared" si="211"/>
        <v>1.7680371979353935</v>
      </c>
      <c r="AL439" s="14">
        <v>4325.424812843106</v>
      </c>
      <c r="AM439" s="13">
        <f t="shared" si="212"/>
        <v>297.8613436481064</v>
      </c>
      <c r="AN439" s="29">
        <f t="shared" si="223"/>
        <v>0.06886291093621434</v>
      </c>
      <c r="AO439" s="71"/>
      <c r="AP439" s="93">
        <v>13769822</v>
      </c>
      <c r="AQ439" s="93">
        <v>12825187</v>
      </c>
      <c r="AR439" s="16">
        <f t="shared" si="216"/>
        <v>-944635</v>
      </c>
      <c r="AS439" s="73">
        <f t="shared" si="217"/>
        <v>-0.06860183087334026</v>
      </c>
    </row>
    <row r="440" spans="1:45" ht="12.75">
      <c r="A440" s="1" t="s">
        <v>878</v>
      </c>
      <c r="B440" s="1" t="s">
        <v>879</v>
      </c>
      <c r="C440" s="2" t="s">
        <v>832</v>
      </c>
      <c r="D440" s="1"/>
      <c r="F440" s="67">
        <v>654881109</v>
      </c>
      <c r="G440" s="62">
        <v>51.46</v>
      </c>
      <c r="H440" s="10">
        <f t="shared" si="213"/>
        <v>0.5146000000000001</v>
      </c>
      <c r="I440" s="40">
        <v>4551409.86</v>
      </c>
      <c r="J440" s="40">
        <v>479584.07</v>
      </c>
      <c r="K440" s="40">
        <v>195504.99</v>
      </c>
      <c r="L440" s="40">
        <v>132892.02</v>
      </c>
      <c r="M440" s="48">
        <f t="shared" si="221"/>
        <v>5359390.94</v>
      </c>
      <c r="N440" s="40">
        <v>7944031</v>
      </c>
      <c r="O440" s="40">
        <v>0</v>
      </c>
      <c r="P440" s="40">
        <v>0</v>
      </c>
      <c r="Q440" s="4">
        <f t="shared" si="227"/>
        <v>7944031</v>
      </c>
      <c r="R440" s="40">
        <v>3732133.61</v>
      </c>
      <c r="S440" s="40">
        <v>0</v>
      </c>
      <c r="T440" s="4">
        <f t="shared" si="201"/>
        <v>3732133.61</v>
      </c>
      <c r="U440" s="4">
        <f t="shared" si="220"/>
        <v>17035555.55</v>
      </c>
      <c r="V440" s="5">
        <f t="shared" si="204"/>
        <v>0.5698948341476743</v>
      </c>
      <c r="W440" s="5">
        <f t="shared" si="205"/>
        <v>1.2130493445032327</v>
      </c>
      <c r="X440" s="5">
        <f t="shared" si="206"/>
        <v>0.8183761703225432</v>
      </c>
      <c r="Y440" s="39"/>
      <c r="Z440" s="12">
        <f t="shared" si="207"/>
        <v>2.60132034897345</v>
      </c>
      <c r="AA440" s="14">
        <v>177366.93938267013</v>
      </c>
      <c r="AB440" s="18">
        <f t="shared" si="225"/>
        <v>4613.882286512802</v>
      </c>
      <c r="AC440" s="19">
        <v>191.15381663167503</v>
      </c>
      <c r="AD440" s="18">
        <f t="shared" si="222"/>
        <v>4422.728469881127</v>
      </c>
      <c r="AE440" s="21"/>
      <c r="AF440" s="2">
        <f t="shared" si="226"/>
        <v>1272602232.8021762</v>
      </c>
      <c r="AG440" s="5">
        <f t="shared" si="208"/>
        <v>0.42113637724798086</v>
      </c>
      <c r="AH440" s="5">
        <f t="shared" si="209"/>
        <v>0.6242351926813635</v>
      </c>
      <c r="AI440" s="5">
        <f t="shared" si="210"/>
        <v>0.2932678816523932</v>
      </c>
      <c r="AJ440" s="5">
        <f t="shared" si="211"/>
        <v>1.3386394515817377</v>
      </c>
      <c r="AL440" s="14">
        <v>4494.412046469533</v>
      </c>
      <c r="AM440" s="13">
        <f t="shared" si="212"/>
        <v>119.47024004326886</v>
      </c>
      <c r="AN440" s="29">
        <f t="shared" si="223"/>
        <v>0.026581950833171948</v>
      </c>
      <c r="AO440" s="71"/>
      <c r="AP440" s="93">
        <v>8692510.7</v>
      </c>
      <c r="AQ440" s="93">
        <v>8464870.79</v>
      </c>
      <c r="AR440" s="16">
        <f t="shared" si="216"/>
        <v>-227639.91000000015</v>
      </c>
      <c r="AS440" s="73">
        <f t="shared" si="217"/>
        <v>-0.02618805059394407</v>
      </c>
    </row>
    <row r="441" spans="1:45" ht="12.75">
      <c r="A441" s="1" t="s">
        <v>880</v>
      </c>
      <c r="B441" s="1" t="s">
        <v>881</v>
      </c>
      <c r="C441" s="2" t="s">
        <v>832</v>
      </c>
      <c r="D441" s="1"/>
      <c r="F441" s="67">
        <v>223166808</v>
      </c>
      <c r="G441" s="62">
        <v>61.92</v>
      </c>
      <c r="H441" s="10">
        <f t="shared" si="213"/>
        <v>0.6192</v>
      </c>
      <c r="I441" s="40">
        <v>1220314.61</v>
      </c>
      <c r="J441" s="40">
        <v>128588.06</v>
      </c>
      <c r="K441" s="40">
        <v>52420.47</v>
      </c>
      <c r="L441" s="40">
        <v>35632.58</v>
      </c>
      <c r="M441" s="48">
        <f t="shared" si="221"/>
        <v>1436955.7200000002</v>
      </c>
      <c r="N441" s="40">
        <v>2120865</v>
      </c>
      <c r="O441" s="40">
        <v>1346808.43</v>
      </c>
      <c r="P441" s="40">
        <v>0</v>
      </c>
      <c r="Q441" s="4">
        <f t="shared" si="227"/>
        <v>3467673.4299999997</v>
      </c>
      <c r="R441" s="40">
        <v>1991105.93</v>
      </c>
      <c r="S441" s="40">
        <v>0</v>
      </c>
      <c r="T441" s="4">
        <f t="shared" si="201"/>
        <v>1991105.93</v>
      </c>
      <c r="U441" s="4">
        <f t="shared" si="220"/>
        <v>6895735.08</v>
      </c>
      <c r="V441" s="5">
        <f t="shared" si="204"/>
        <v>0.8922052288349259</v>
      </c>
      <c r="W441" s="5">
        <f t="shared" si="205"/>
        <v>1.553848200400841</v>
      </c>
      <c r="X441" s="5">
        <f t="shared" si="206"/>
        <v>0.6438931187293767</v>
      </c>
      <c r="Y441" s="39"/>
      <c r="Z441" s="12">
        <f t="shared" si="207"/>
        <v>3.089946547965144</v>
      </c>
      <c r="AA441" s="14">
        <v>79166.3860103627</v>
      </c>
      <c r="AB441" s="18">
        <f t="shared" si="225"/>
        <v>2446.1990116759625</v>
      </c>
      <c r="AC441" s="37">
        <v>224.89156918012506</v>
      </c>
      <c r="AD441" s="18">
        <f t="shared" si="222"/>
        <v>2221.3074424958377</v>
      </c>
      <c r="AE441" s="21"/>
      <c r="AF441" s="2">
        <f t="shared" si="226"/>
        <v>360411511.627907</v>
      </c>
      <c r="AG441" s="5">
        <f t="shared" si="208"/>
        <v>0.3986986191172301</v>
      </c>
      <c r="AH441" s="5">
        <f t="shared" si="209"/>
        <v>0.9621428056882005</v>
      </c>
      <c r="AI441" s="5">
        <f t="shared" si="210"/>
        <v>0.5524534776945862</v>
      </c>
      <c r="AJ441" s="5">
        <f t="shared" si="211"/>
        <v>1.9132949025000168</v>
      </c>
      <c r="AL441" s="14">
        <v>2265.703856712271</v>
      </c>
      <c r="AM441" s="13">
        <f t="shared" si="212"/>
        <v>180.49515496369168</v>
      </c>
      <c r="AN441" s="29">
        <f t="shared" si="223"/>
        <v>0.07966405425358877</v>
      </c>
      <c r="AO441" s="71"/>
      <c r="AP441" s="93">
        <v>7530127.29</v>
      </c>
      <c r="AQ441" s="93">
        <v>8121625.05</v>
      </c>
      <c r="AR441" s="16">
        <f t="shared" si="216"/>
        <v>591497.7599999998</v>
      </c>
      <c r="AS441" s="73">
        <f t="shared" si="217"/>
        <v>0.07855083150925059</v>
      </c>
    </row>
    <row r="442" spans="1:45" ht="12.75">
      <c r="A442" s="1" t="s">
        <v>882</v>
      </c>
      <c r="B442" s="1" t="s">
        <v>883</v>
      </c>
      <c r="C442" s="2" t="s">
        <v>832</v>
      </c>
      <c r="D442" s="1"/>
      <c r="E442" s="1" t="s">
        <v>1192</v>
      </c>
      <c r="F442" s="67">
        <v>677284002</v>
      </c>
      <c r="G442" s="62">
        <v>93.62</v>
      </c>
      <c r="H442" s="10">
        <f t="shared" si="213"/>
        <v>0.9362</v>
      </c>
      <c r="I442" s="40">
        <v>2408128.35</v>
      </c>
      <c r="J442" s="40">
        <v>253743.39</v>
      </c>
      <c r="K442" s="40">
        <v>103438.63</v>
      </c>
      <c r="L442" s="40">
        <v>70311.12</v>
      </c>
      <c r="M442" s="48">
        <f t="shared" si="221"/>
        <v>2835621.49</v>
      </c>
      <c r="N442" s="40">
        <v>1250000</v>
      </c>
      <c r="O442" s="40">
        <v>2414201.12</v>
      </c>
      <c r="P442" s="40">
        <v>0</v>
      </c>
      <c r="Q442" s="4">
        <f t="shared" si="227"/>
        <v>3664201.12</v>
      </c>
      <c r="R442" s="40">
        <v>3402480</v>
      </c>
      <c r="S442" s="40">
        <v>0</v>
      </c>
      <c r="T442" s="4">
        <f aca="true" t="shared" si="228" ref="T442:T505">R442+S442</f>
        <v>3402480</v>
      </c>
      <c r="U442" s="4">
        <f t="shared" si="220"/>
        <v>9902302.61</v>
      </c>
      <c r="V442" s="5">
        <f t="shared" si="204"/>
        <v>0.5023712342167503</v>
      </c>
      <c r="W442" s="5">
        <f t="shared" si="205"/>
        <v>0.5410139777670402</v>
      </c>
      <c r="X442" s="5">
        <f t="shared" si="206"/>
        <v>0.41867539785769226</v>
      </c>
      <c r="Y442" s="39"/>
      <c r="Z442" s="12">
        <f t="shared" si="207"/>
        <v>1.4620606098414826</v>
      </c>
      <c r="AA442" s="14">
        <v>326421.7508055854</v>
      </c>
      <c r="AB442" s="18">
        <f t="shared" si="225"/>
        <v>4772.483840483386</v>
      </c>
      <c r="AC442" s="19">
        <v>149.8480506054</v>
      </c>
      <c r="AD442" s="18">
        <f t="shared" si="222"/>
        <v>4622.635789877986</v>
      </c>
      <c r="AE442" s="21"/>
      <c r="AF442" s="2">
        <f t="shared" si="226"/>
        <v>723439438.1542405</v>
      </c>
      <c r="AG442" s="5">
        <f t="shared" si="208"/>
        <v>0.3919639074743715</v>
      </c>
      <c r="AH442" s="5">
        <f t="shared" si="209"/>
        <v>0.5064972859855031</v>
      </c>
      <c r="AI442" s="5">
        <f t="shared" si="210"/>
        <v>0.47031994947372174</v>
      </c>
      <c r="AJ442" s="5">
        <f t="shared" si="211"/>
        <v>1.368781142933596</v>
      </c>
      <c r="AL442" s="14">
        <v>4430.847059069169</v>
      </c>
      <c r="AM442" s="13">
        <f t="shared" si="212"/>
        <v>341.6367814142177</v>
      </c>
      <c r="AN442" s="29">
        <f t="shared" si="223"/>
        <v>0.07710416921634589</v>
      </c>
      <c r="AO442" s="71"/>
      <c r="AP442" s="93">
        <v>6544741.68</v>
      </c>
      <c r="AQ442" s="93">
        <v>6869905.33</v>
      </c>
      <c r="AR442" s="16">
        <f t="shared" si="216"/>
        <v>325163.6500000004</v>
      </c>
      <c r="AS442" s="73">
        <f t="shared" si="217"/>
        <v>0.04968319085742745</v>
      </c>
    </row>
    <row r="443" spans="1:45" ht="12.75">
      <c r="A443" s="1" t="s">
        <v>884</v>
      </c>
      <c r="B443" s="1" t="s">
        <v>885</v>
      </c>
      <c r="C443" s="2" t="s">
        <v>832</v>
      </c>
      <c r="D443" s="1"/>
      <c r="F443" s="67">
        <v>414233219</v>
      </c>
      <c r="G443" s="62">
        <v>52.58</v>
      </c>
      <c r="H443" s="10">
        <f t="shared" si="213"/>
        <v>0.5257999999999999</v>
      </c>
      <c r="I443" s="40">
        <v>2740013.44</v>
      </c>
      <c r="J443" s="40">
        <v>288729.36</v>
      </c>
      <c r="K443" s="40">
        <v>0</v>
      </c>
      <c r="L443" s="40">
        <v>80011.35</v>
      </c>
      <c r="M443" s="48">
        <f t="shared" si="221"/>
        <v>3108754.15</v>
      </c>
      <c r="N443" s="40">
        <v>0</v>
      </c>
      <c r="O443" s="40">
        <v>1880384.14</v>
      </c>
      <c r="P443" s="40">
        <v>491822.61</v>
      </c>
      <c r="Q443" s="4">
        <f t="shared" si="227"/>
        <v>2372206.75</v>
      </c>
      <c r="R443" s="40">
        <v>2510000</v>
      </c>
      <c r="S443" s="40">
        <v>0</v>
      </c>
      <c r="T443" s="4">
        <f t="shared" si="228"/>
        <v>2510000</v>
      </c>
      <c r="U443" s="4">
        <f t="shared" si="220"/>
        <v>7990960.9</v>
      </c>
      <c r="V443" s="5">
        <f t="shared" si="204"/>
        <v>0.6059388491486484</v>
      </c>
      <c r="W443" s="5">
        <f t="shared" si="205"/>
        <v>0.5726741944373128</v>
      </c>
      <c r="X443" s="5">
        <f t="shared" si="206"/>
        <v>0.7504840286601929</v>
      </c>
      <c r="Y443" s="39"/>
      <c r="Z443" s="12">
        <f t="shared" si="207"/>
        <v>1.9290970722461542</v>
      </c>
      <c r="AA443" s="14">
        <v>196713.8893371758</v>
      </c>
      <c r="AB443" s="18">
        <f t="shared" si="225"/>
        <v>3794.801879904998</v>
      </c>
      <c r="AC443" s="19">
        <v>79.01336519527501</v>
      </c>
      <c r="AD443" s="18">
        <f t="shared" si="222"/>
        <v>3715.7885147097227</v>
      </c>
      <c r="AE443" s="21"/>
      <c r="AF443" s="2">
        <f t="shared" si="226"/>
        <v>787815174.9714721</v>
      </c>
      <c r="AG443" s="5">
        <f t="shared" si="208"/>
        <v>0.3946045022695294</v>
      </c>
      <c r="AH443" s="5">
        <f t="shared" si="209"/>
        <v>0.30111209143513906</v>
      </c>
      <c r="AI443" s="5">
        <f t="shared" si="210"/>
        <v>0.3186026468823593</v>
      </c>
      <c r="AJ443" s="5">
        <f t="shared" si="211"/>
        <v>1.0143192405870276</v>
      </c>
      <c r="AL443" s="14">
        <v>3694.535448304945</v>
      </c>
      <c r="AM443" s="13">
        <f t="shared" si="212"/>
        <v>100.26643160005278</v>
      </c>
      <c r="AN443" s="29">
        <f t="shared" si="223"/>
        <v>0.027139117489332815</v>
      </c>
      <c r="AO443" s="71"/>
      <c r="AP443" s="93">
        <v>4402000</v>
      </c>
      <c r="AQ443" s="93">
        <v>4560500</v>
      </c>
      <c r="AR443" s="16">
        <f t="shared" si="216"/>
        <v>158500</v>
      </c>
      <c r="AS443" s="73">
        <f t="shared" si="217"/>
        <v>0.03600636074511586</v>
      </c>
    </row>
    <row r="444" spans="1:45" ht="12.75">
      <c r="A444" s="1" t="s">
        <v>886</v>
      </c>
      <c r="B444" s="1" t="s">
        <v>887</v>
      </c>
      <c r="C444" s="2" t="s">
        <v>832</v>
      </c>
      <c r="D444" s="1"/>
      <c r="F444" s="67">
        <v>94511376</v>
      </c>
      <c r="G444" s="62">
        <v>67.44</v>
      </c>
      <c r="H444" s="10">
        <f t="shared" si="213"/>
        <v>0.6744</v>
      </c>
      <c r="I444" s="40">
        <v>506001.25</v>
      </c>
      <c r="J444" s="40">
        <v>53317.02</v>
      </c>
      <c r="K444" s="40">
        <v>21734.67</v>
      </c>
      <c r="L444" s="40">
        <v>14773.86</v>
      </c>
      <c r="M444" s="48">
        <f t="shared" si="221"/>
        <v>595826.8</v>
      </c>
      <c r="N444" s="40">
        <v>0</v>
      </c>
      <c r="O444" s="40">
        <v>1316274.97</v>
      </c>
      <c r="P444" s="40">
        <v>0</v>
      </c>
      <c r="Q444" s="4">
        <f t="shared" si="227"/>
        <v>1316274.97</v>
      </c>
      <c r="R444" s="40">
        <v>1169119.94</v>
      </c>
      <c r="S444" s="40">
        <v>0</v>
      </c>
      <c r="T444" s="4">
        <f t="shared" si="228"/>
        <v>1169119.94</v>
      </c>
      <c r="U444" s="4">
        <f t="shared" si="220"/>
        <v>3081221.71</v>
      </c>
      <c r="V444" s="5">
        <f t="shared" si="204"/>
        <v>1.2370150446227763</v>
      </c>
      <c r="W444" s="5">
        <f t="shared" si="205"/>
        <v>1.392715909669964</v>
      </c>
      <c r="X444" s="5">
        <f t="shared" si="206"/>
        <v>0.6304286586622123</v>
      </c>
      <c r="Y444" s="39"/>
      <c r="Z444" s="12">
        <f t="shared" si="207"/>
        <v>3.260159612954953</v>
      </c>
      <c r="AA444" s="14">
        <v>72933.82899628252</v>
      </c>
      <c r="AB444" s="18">
        <f t="shared" si="225"/>
        <v>2377.7592371184314</v>
      </c>
      <c r="AC444" s="19">
        <v>225.08797464450006</v>
      </c>
      <c r="AD444" s="18">
        <f t="shared" si="222"/>
        <v>2152.671262473931</v>
      </c>
      <c r="AE444" s="21"/>
      <c r="AF444" s="2">
        <f t="shared" si="226"/>
        <v>140141423.48754448</v>
      </c>
      <c r="AG444" s="5">
        <f t="shared" si="208"/>
        <v>0.425161087401796</v>
      </c>
      <c r="AH444" s="5">
        <f t="shared" si="209"/>
        <v>0.9392476094814237</v>
      </c>
      <c r="AI444" s="5">
        <f t="shared" si="210"/>
        <v>0.8342429460936005</v>
      </c>
      <c r="AJ444" s="5">
        <f t="shared" si="211"/>
        <v>2.19865164297682</v>
      </c>
      <c r="AL444" s="14">
        <v>2260.2678273133206</v>
      </c>
      <c r="AM444" s="13">
        <f t="shared" si="212"/>
        <v>117.49140980511083</v>
      </c>
      <c r="AN444" s="29">
        <f t="shared" si="223"/>
        <v>0.05198118930214019</v>
      </c>
      <c r="AO444" s="71"/>
      <c r="AP444" s="93">
        <v>2328927.01</v>
      </c>
      <c r="AQ444" s="93">
        <v>2335571.33</v>
      </c>
      <c r="AR444" s="16">
        <f t="shared" si="216"/>
        <v>6644.320000000298</v>
      </c>
      <c r="AS444" s="73">
        <f t="shared" si="217"/>
        <v>0.0028529533005846753</v>
      </c>
    </row>
    <row r="445" spans="1:45" ht="12.75">
      <c r="A445" s="1" t="s">
        <v>888</v>
      </c>
      <c r="B445" s="1" t="s">
        <v>889</v>
      </c>
      <c r="C445" s="2" t="s">
        <v>832</v>
      </c>
      <c r="D445" s="1"/>
      <c r="E445" s="65"/>
      <c r="F445" s="67">
        <v>2025698761</v>
      </c>
      <c r="G445" s="62">
        <v>72.74</v>
      </c>
      <c r="H445" s="10">
        <f t="shared" si="213"/>
        <v>0.7273999999999999</v>
      </c>
      <c r="I445" s="40">
        <v>9506364.190000001</v>
      </c>
      <c r="J445" s="40">
        <v>1001692.3</v>
      </c>
      <c r="K445" s="40">
        <v>408344.52</v>
      </c>
      <c r="L445" s="40">
        <v>277568.43</v>
      </c>
      <c r="M445" s="48">
        <f t="shared" si="221"/>
        <v>11193969.440000001</v>
      </c>
      <c r="N445" s="40">
        <v>15680171</v>
      </c>
      <c r="O445" s="40">
        <v>5942050.94</v>
      </c>
      <c r="P445" s="40">
        <v>0</v>
      </c>
      <c r="Q445" s="4">
        <f t="shared" si="227"/>
        <v>21622221.94</v>
      </c>
      <c r="R445" s="40">
        <v>16372382.06</v>
      </c>
      <c r="S445" s="40">
        <v>202569.88</v>
      </c>
      <c r="T445" s="4">
        <f t="shared" si="228"/>
        <v>16574951.940000001</v>
      </c>
      <c r="U445" s="4">
        <f t="shared" si="220"/>
        <v>49391143.32000001</v>
      </c>
      <c r="V445" s="5">
        <f t="shared" si="204"/>
        <v>0.8182337995713471</v>
      </c>
      <c r="W445" s="5">
        <f t="shared" si="205"/>
        <v>1.0673957232084224</v>
      </c>
      <c r="X445" s="5">
        <f t="shared" si="206"/>
        <v>0.5525979309220697</v>
      </c>
      <c r="Y445" s="39"/>
      <c r="Z445" s="12">
        <f t="shared" si="207"/>
        <v>2.4382274537018396</v>
      </c>
      <c r="AA445" s="14">
        <v>147983.48859071874</v>
      </c>
      <c r="AB445" s="18">
        <f t="shared" si="225"/>
        <v>3608.1740457646342</v>
      </c>
      <c r="AC445" s="19">
        <v>193.87111201245</v>
      </c>
      <c r="AD445" s="18">
        <f t="shared" si="222"/>
        <v>3414.3029337521843</v>
      </c>
      <c r="AE445" s="21"/>
      <c r="AF445" s="2">
        <f t="shared" si="226"/>
        <v>2784848447.8966184</v>
      </c>
      <c r="AG445" s="5">
        <f t="shared" si="208"/>
        <v>0.4019597349527134</v>
      </c>
      <c r="AH445" s="5">
        <f t="shared" si="209"/>
        <v>0.7764236490618064</v>
      </c>
      <c r="AI445" s="5">
        <f t="shared" si="210"/>
        <v>0.5879092656681543</v>
      </c>
      <c r="AJ445" s="5">
        <f t="shared" si="211"/>
        <v>1.7735666498227178</v>
      </c>
      <c r="AL445" s="14">
        <v>3398.1283254294144</v>
      </c>
      <c r="AM445" s="13">
        <f t="shared" si="212"/>
        <v>210.0457203352198</v>
      </c>
      <c r="AN445" s="29">
        <f t="shared" si="223"/>
        <v>0.061812180182652984</v>
      </c>
      <c r="AO445" s="71"/>
      <c r="AP445" s="93">
        <v>25415324.58</v>
      </c>
      <c r="AQ445" s="93">
        <v>26023982.130000003</v>
      </c>
      <c r="AR445" s="16">
        <f t="shared" si="216"/>
        <v>608657.5500000045</v>
      </c>
      <c r="AS445" s="73">
        <f t="shared" si="217"/>
        <v>0.023948446854736353</v>
      </c>
    </row>
    <row r="446" spans="1:45" ht="12.75">
      <c r="A446" s="1" t="s">
        <v>890</v>
      </c>
      <c r="B446" s="1" t="s">
        <v>891</v>
      </c>
      <c r="C446" s="2" t="s">
        <v>832</v>
      </c>
      <c r="D446" s="1"/>
      <c r="F446" s="67">
        <v>505194136</v>
      </c>
      <c r="G446" s="62">
        <v>48.03</v>
      </c>
      <c r="H446" s="10">
        <f t="shared" si="213"/>
        <v>0.4803</v>
      </c>
      <c r="I446" s="40">
        <v>3635241.74</v>
      </c>
      <c r="J446" s="40">
        <v>383062.21</v>
      </c>
      <c r="K446" s="40">
        <v>0</v>
      </c>
      <c r="L446" s="40">
        <v>106151.5</v>
      </c>
      <c r="M446" s="48">
        <f t="shared" si="221"/>
        <v>4124455.45</v>
      </c>
      <c r="N446" s="40">
        <v>0</v>
      </c>
      <c r="O446" s="40">
        <v>2414009.44</v>
      </c>
      <c r="P446" s="40">
        <v>652518.28</v>
      </c>
      <c r="Q446" s="4">
        <f t="shared" si="227"/>
        <v>3066527.7199999997</v>
      </c>
      <c r="R446" s="40">
        <v>2616800</v>
      </c>
      <c r="S446" s="40">
        <v>0</v>
      </c>
      <c r="T446" s="4">
        <f t="shared" si="228"/>
        <v>2616800</v>
      </c>
      <c r="U446" s="4">
        <f t="shared" si="220"/>
        <v>9807783.17</v>
      </c>
      <c r="V446" s="5">
        <f t="shared" si="204"/>
        <v>0.5179790922988861</v>
      </c>
      <c r="W446" s="5">
        <f t="shared" si="205"/>
        <v>0.60699986430563</v>
      </c>
      <c r="X446" s="5">
        <f t="shared" si="206"/>
        <v>0.8164100008476742</v>
      </c>
      <c r="Y446" s="39"/>
      <c r="Z446" s="12">
        <f t="shared" si="207"/>
        <v>1.9413889574521903</v>
      </c>
      <c r="AA446" s="14">
        <v>223362.79292204688</v>
      </c>
      <c r="AB446" s="18">
        <f t="shared" si="225"/>
        <v>4336.340596845421</v>
      </c>
      <c r="AC446" s="19">
        <v>93.12084626512501</v>
      </c>
      <c r="AD446" s="18">
        <f t="shared" si="222"/>
        <v>4243.219750580296</v>
      </c>
      <c r="AE446" s="21"/>
      <c r="AF446" s="2">
        <f t="shared" si="226"/>
        <v>1051830389.3399959</v>
      </c>
      <c r="AG446" s="5">
        <f t="shared" si="208"/>
        <v>0.3921217234071379</v>
      </c>
      <c r="AH446" s="5">
        <f t="shared" si="209"/>
        <v>0.29154203482599406</v>
      </c>
      <c r="AI446" s="5">
        <f t="shared" si="210"/>
        <v>0.24878535803115495</v>
      </c>
      <c r="AJ446" s="5">
        <f t="shared" si="211"/>
        <v>0.9324491162642868</v>
      </c>
      <c r="AL446" s="14">
        <v>4108.078226470437</v>
      </c>
      <c r="AM446" s="13">
        <f t="shared" si="212"/>
        <v>228.26237037498413</v>
      </c>
      <c r="AN446" s="29">
        <f t="shared" si="223"/>
        <v>0.055564270637344156</v>
      </c>
      <c r="AO446" s="71"/>
      <c r="AP446" s="93">
        <v>3805000</v>
      </c>
      <c r="AQ446" s="93">
        <v>4327600</v>
      </c>
      <c r="AR446" s="16">
        <f t="shared" si="216"/>
        <v>522600</v>
      </c>
      <c r="AS446" s="73">
        <f t="shared" si="217"/>
        <v>0.13734559789750328</v>
      </c>
    </row>
    <row r="447" spans="1:45" ht="12.75">
      <c r="A447" s="1" t="s">
        <v>892</v>
      </c>
      <c r="B447" s="1" t="s">
        <v>893</v>
      </c>
      <c r="C447" s="2" t="s">
        <v>832</v>
      </c>
      <c r="D447" s="1"/>
      <c r="F447" s="67">
        <v>169344003</v>
      </c>
      <c r="G447" s="62">
        <v>64.13</v>
      </c>
      <c r="H447" s="10">
        <f t="shared" si="213"/>
        <v>0.6413</v>
      </c>
      <c r="I447" s="40">
        <v>851103.06</v>
      </c>
      <c r="J447" s="40">
        <v>89679.43</v>
      </c>
      <c r="K447" s="40">
        <v>36559.44</v>
      </c>
      <c r="L447" s="40">
        <v>24848.18</v>
      </c>
      <c r="M447" s="48">
        <f t="shared" si="221"/>
        <v>1002190.11</v>
      </c>
      <c r="N447" s="40">
        <v>1753744</v>
      </c>
      <c r="O447" s="40">
        <v>1604025.35</v>
      </c>
      <c r="P447" s="40">
        <v>0</v>
      </c>
      <c r="Q447" s="4">
        <f t="shared" si="227"/>
        <v>3357769.35</v>
      </c>
      <c r="R447" s="40">
        <v>1615221.9</v>
      </c>
      <c r="S447" s="40">
        <v>0</v>
      </c>
      <c r="T447" s="4">
        <f t="shared" si="228"/>
        <v>1615221.9</v>
      </c>
      <c r="U447" s="4">
        <f t="shared" si="220"/>
        <v>5975181.359999999</v>
      </c>
      <c r="V447" s="5">
        <f t="shared" si="204"/>
        <v>0.953811101300115</v>
      </c>
      <c r="W447" s="5">
        <f t="shared" si="205"/>
        <v>1.9828097189836715</v>
      </c>
      <c r="X447" s="5">
        <f t="shared" si="206"/>
        <v>0.5918072634671332</v>
      </c>
      <c r="Y447" s="39"/>
      <c r="Z447" s="12">
        <f t="shared" si="207"/>
        <v>3.5284280837509194</v>
      </c>
      <c r="AA447" s="14">
        <v>88730.46571798189</v>
      </c>
      <c r="AB447" s="18">
        <f t="shared" si="225"/>
        <v>3130.790671236255</v>
      </c>
      <c r="AC447" s="19">
        <v>304.52923187820005</v>
      </c>
      <c r="AD447" s="18">
        <f t="shared" si="222"/>
        <v>2826.261439358055</v>
      </c>
      <c r="AE447" s="21"/>
      <c r="AF447" s="2">
        <f t="shared" si="226"/>
        <v>264063625.44830814</v>
      </c>
      <c r="AG447" s="5">
        <f t="shared" si="208"/>
        <v>0.3795259980614725</v>
      </c>
      <c r="AH447" s="5">
        <f t="shared" si="209"/>
        <v>1.2715758727842283</v>
      </c>
      <c r="AI447" s="5">
        <f t="shared" si="210"/>
        <v>0.6116790592637638</v>
      </c>
      <c r="AJ447" s="5">
        <f t="shared" si="211"/>
        <v>2.2627809301094644</v>
      </c>
      <c r="AL447" s="14">
        <v>2920.8178013427705</v>
      </c>
      <c r="AM447" s="13">
        <f t="shared" si="212"/>
        <v>209.97286989348459</v>
      </c>
      <c r="AN447" s="29">
        <f t="shared" si="223"/>
        <v>0.07188838338254272</v>
      </c>
      <c r="AO447" s="71"/>
      <c r="AP447" s="93">
        <v>2974843.27</v>
      </c>
      <c r="AQ447" s="93">
        <v>2839405.9</v>
      </c>
      <c r="AR447" s="16">
        <f t="shared" si="216"/>
        <v>-135437.3700000001</v>
      </c>
      <c r="AS447" s="73">
        <f t="shared" si="217"/>
        <v>-0.045527564885796526</v>
      </c>
    </row>
    <row r="448" spans="1:45" ht="12.75">
      <c r="A448" s="1" t="s">
        <v>894</v>
      </c>
      <c r="B448" s="1" t="s">
        <v>895</v>
      </c>
      <c r="C448" s="2" t="s">
        <v>832</v>
      </c>
      <c r="D448" s="1"/>
      <c r="F448" s="67">
        <v>727471149</v>
      </c>
      <c r="G448" s="62">
        <v>65.5</v>
      </c>
      <c r="H448" s="10">
        <f t="shared" si="213"/>
        <v>0.655</v>
      </c>
      <c r="I448" s="40">
        <v>3945480.88</v>
      </c>
      <c r="J448" s="40">
        <v>415738.47</v>
      </c>
      <c r="K448" s="40">
        <v>169477.86</v>
      </c>
      <c r="L448" s="40">
        <v>115201.06</v>
      </c>
      <c r="M448" s="48">
        <f t="shared" si="221"/>
        <v>4645898.27</v>
      </c>
      <c r="N448" s="40">
        <v>15385750.5</v>
      </c>
      <c r="O448" s="40">
        <v>0</v>
      </c>
      <c r="P448" s="40">
        <v>0</v>
      </c>
      <c r="Q448" s="4">
        <f t="shared" si="227"/>
        <v>15385750.5</v>
      </c>
      <c r="R448" s="40">
        <v>5822047.34</v>
      </c>
      <c r="S448" s="40">
        <v>72747.11</v>
      </c>
      <c r="T448" s="4">
        <f t="shared" si="228"/>
        <v>5894794.45</v>
      </c>
      <c r="U448" s="4">
        <f t="shared" si="220"/>
        <v>25926443.22</v>
      </c>
      <c r="V448" s="5">
        <f t="shared" si="204"/>
        <v>0.8103131592370545</v>
      </c>
      <c r="W448" s="5">
        <f t="shared" si="205"/>
        <v>2.1149636684767</v>
      </c>
      <c r="X448" s="5">
        <f t="shared" si="206"/>
        <v>0.63863677293407</v>
      </c>
      <c r="Y448" s="53"/>
      <c r="Z448" s="12">
        <f t="shared" si="207"/>
        <v>3.5639136006478243</v>
      </c>
      <c r="AA448" s="14">
        <v>107191.67519617878</v>
      </c>
      <c r="AB448" s="18">
        <f t="shared" si="225"/>
        <v>3820.2186910788564</v>
      </c>
      <c r="AC448" s="19">
        <v>332.9384432409001</v>
      </c>
      <c r="AD448" s="18">
        <f t="shared" si="222"/>
        <v>3487.2802478379563</v>
      </c>
      <c r="AE448" s="21"/>
      <c r="AF448" s="2">
        <f t="shared" si="226"/>
        <v>1110642975.572519</v>
      </c>
      <c r="AG448" s="5">
        <f t="shared" si="208"/>
        <v>0.4183070862718158</v>
      </c>
      <c r="AH448" s="5">
        <f t="shared" si="209"/>
        <v>1.3853012028522385</v>
      </c>
      <c r="AI448" s="5">
        <f t="shared" si="210"/>
        <v>0.5242051197414566</v>
      </c>
      <c r="AJ448" s="5">
        <f t="shared" si="211"/>
        <v>2.3343634084243248</v>
      </c>
      <c r="AL448" s="14">
        <v>3516.1289861656674</v>
      </c>
      <c r="AM448" s="13">
        <f t="shared" si="212"/>
        <v>304.08970491318905</v>
      </c>
      <c r="AN448" s="29">
        <f t="shared" si="223"/>
        <v>0.0864842291365421</v>
      </c>
      <c r="AO448" s="71"/>
      <c r="AP448" s="93">
        <v>9821221.219999999</v>
      </c>
      <c r="AQ448" s="93">
        <v>11096296.67</v>
      </c>
      <c r="AR448" s="16">
        <f t="shared" si="216"/>
        <v>1275075.4500000011</v>
      </c>
      <c r="AS448" s="73">
        <f t="shared" si="217"/>
        <v>0.12982860496039222</v>
      </c>
    </row>
    <row r="449" spans="1:45" ht="12.75">
      <c r="A449" s="1" t="s">
        <v>896</v>
      </c>
      <c r="B449" s="1" t="s">
        <v>897</v>
      </c>
      <c r="C449" s="2" t="s">
        <v>898</v>
      </c>
      <c r="D449" s="1"/>
      <c r="F449" s="67">
        <v>420341205</v>
      </c>
      <c r="G449" s="62">
        <v>62.69</v>
      </c>
      <c r="H449" s="10">
        <f t="shared" si="213"/>
        <v>0.6269</v>
      </c>
      <c r="I449" s="40">
        <v>3457225.26</v>
      </c>
      <c r="J449" s="40">
        <v>0</v>
      </c>
      <c r="K449" s="40">
        <v>0</v>
      </c>
      <c r="L449" s="40">
        <v>60012.17</v>
      </c>
      <c r="M449" s="48">
        <f t="shared" si="221"/>
        <v>3517237.4299999997</v>
      </c>
      <c r="N449" s="40">
        <v>9792692</v>
      </c>
      <c r="O449" s="40">
        <v>0</v>
      </c>
      <c r="P449" s="40">
        <v>0</v>
      </c>
      <c r="Q449" s="4">
        <f t="shared" si="227"/>
        <v>9792692</v>
      </c>
      <c r="R449" s="40">
        <v>4317144.39</v>
      </c>
      <c r="S449" s="40">
        <v>105100</v>
      </c>
      <c r="T449" s="4">
        <f t="shared" si="228"/>
        <v>4422244.39</v>
      </c>
      <c r="U449" s="4">
        <f t="shared" si="220"/>
        <v>17732173.82</v>
      </c>
      <c r="V449" s="5">
        <f t="shared" si="204"/>
        <v>1.0520606443995895</v>
      </c>
      <c r="W449" s="5">
        <f t="shared" si="205"/>
        <v>2.329700701124459</v>
      </c>
      <c r="X449" s="5">
        <f t="shared" si="206"/>
        <v>0.836757707348724</v>
      </c>
      <c r="Y449" s="53"/>
      <c r="Z449" s="12">
        <f t="shared" si="207"/>
        <v>4.2185190528727725</v>
      </c>
      <c r="AA449" s="14">
        <v>144900.765203383</v>
      </c>
      <c r="AB449" s="18">
        <f t="shared" si="225"/>
        <v>6112.6663878631525</v>
      </c>
      <c r="AC449" s="19">
        <v>324.906594118425</v>
      </c>
      <c r="AD449" s="18">
        <f t="shared" si="222"/>
        <v>5787.759793744727</v>
      </c>
      <c r="AE449" s="21"/>
      <c r="AF449" s="2">
        <f t="shared" si="226"/>
        <v>670507584.941777</v>
      </c>
      <c r="AG449" s="5">
        <f t="shared" si="208"/>
        <v>0.524563406736915</v>
      </c>
      <c r="AH449" s="5">
        <f t="shared" si="209"/>
        <v>1.4604893695349235</v>
      </c>
      <c r="AI449" s="5">
        <f t="shared" si="210"/>
        <v>0.6438621257915934</v>
      </c>
      <c r="AJ449" s="5">
        <f t="shared" si="211"/>
        <v>2.644589594245941</v>
      </c>
      <c r="AL449" s="14">
        <v>5695.7909875834675</v>
      </c>
      <c r="AM449" s="13">
        <f t="shared" si="212"/>
        <v>416.875400279685</v>
      </c>
      <c r="AN449" s="29">
        <f t="shared" si="223"/>
        <v>0.07319008039242521</v>
      </c>
      <c r="AO449" s="71"/>
      <c r="AP449" s="93">
        <v>7217524.140000001</v>
      </c>
      <c r="AQ449" s="93">
        <v>7477022.09</v>
      </c>
      <c r="AR449" s="16">
        <f t="shared" si="216"/>
        <v>259497.94999999925</v>
      </c>
      <c r="AS449" s="73">
        <f t="shared" si="217"/>
        <v>0.035953873512087654</v>
      </c>
    </row>
    <row r="450" spans="1:45" ht="12.75">
      <c r="A450" s="1" t="s">
        <v>899</v>
      </c>
      <c r="B450" s="1" t="s">
        <v>900</v>
      </c>
      <c r="C450" s="2" t="s">
        <v>898</v>
      </c>
      <c r="D450" s="1"/>
      <c r="F450" s="67">
        <v>5193187123</v>
      </c>
      <c r="G450" s="62">
        <v>74.21</v>
      </c>
      <c r="H450" s="10">
        <f t="shared" si="213"/>
        <v>0.7421</v>
      </c>
      <c r="I450" s="40">
        <v>36259824.45</v>
      </c>
      <c r="J450" s="40">
        <v>0</v>
      </c>
      <c r="K450" s="40">
        <v>0</v>
      </c>
      <c r="L450" s="40">
        <v>629749.75</v>
      </c>
      <c r="M450" s="48">
        <f aca="true" t="shared" si="229" ref="M450:M481">SUM(I450:L450)</f>
        <v>36889574.2</v>
      </c>
      <c r="N450" s="40">
        <v>90252224</v>
      </c>
      <c r="O450" s="40">
        <v>0</v>
      </c>
      <c r="P450" s="40">
        <v>12640</v>
      </c>
      <c r="Q450" s="4">
        <f t="shared" si="227"/>
        <v>90264864</v>
      </c>
      <c r="R450" s="40">
        <v>42014689.03</v>
      </c>
      <c r="S450" s="40">
        <v>0</v>
      </c>
      <c r="T450" s="4">
        <f t="shared" si="228"/>
        <v>42014689.03</v>
      </c>
      <c r="U450" s="4">
        <f t="shared" si="220"/>
        <v>169169127.23000002</v>
      </c>
      <c r="V450" s="5">
        <f aca="true" t="shared" si="230" ref="V450:V513">(T450/F450)*100</f>
        <v>0.8090347610222247</v>
      </c>
      <c r="W450" s="5">
        <f aca="true" t="shared" si="231" ref="W450:W466">(Q450/F450)*100</f>
        <v>1.738140025808579</v>
      </c>
      <c r="X450" s="5">
        <f aca="true" t="shared" si="232" ref="X450:X466">(M450/F450)*100</f>
        <v>0.7103455609488926</v>
      </c>
      <c r="Y450" s="53"/>
      <c r="Z450" s="12">
        <f aca="true" t="shared" si="233" ref="Z450:Z513">((U450/F450)*100)-Y450</f>
        <v>3.2575203477796966</v>
      </c>
      <c r="AA450" s="14">
        <v>173003.78155339806</v>
      </c>
      <c r="AB450" s="18">
        <f t="shared" si="225"/>
        <v>5635.6333865302795</v>
      </c>
      <c r="AC450" s="19">
        <v>238.51667092949998</v>
      </c>
      <c r="AD450" s="18">
        <f t="shared" si="222"/>
        <v>5397.11671560078</v>
      </c>
      <c r="AE450" s="21"/>
      <c r="AF450" s="2">
        <f t="shared" si="226"/>
        <v>6997961356.959979</v>
      </c>
      <c r="AG450" s="5">
        <f aca="true" t="shared" si="234" ref="AG450:AG513">(M450/AF450)*100</f>
        <v>0.5271474407801731</v>
      </c>
      <c r="AH450" s="5">
        <f aca="true" t="shared" si="235" ref="AH450:AH513">(Q450/AF450)*100</f>
        <v>1.2898737131525462</v>
      </c>
      <c r="AI450" s="5">
        <f aca="true" t="shared" si="236" ref="AI450:AI513">(R450/AF450)*100</f>
        <v>0.600384696154593</v>
      </c>
      <c r="AJ450" s="5">
        <f aca="true" t="shared" si="237" ref="AJ450:AJ513">(U450/AF450)*100</f>
        <v>2.4174058500873126</v>
      </c>
      <c r="AL450" s="14">
        <v>5197.464484204959</v>
      </c>
      <c r="AM450" s="13">
        <f aca="true" t="shared" si="238" ref="AM450:AM513">AB450-AL450</f>
        <v>438.16890232532023</v>
      </c>
      <c r="AN450" s="29">
        <f t="shared" si="223"/>
        <v>0.0843043571835673</v>
      </c>
      <c r="AO450" s="71"/>
      <c r="AP450" s="93">
        <v>65035230.769999996</v>
      </c>
      <c r="AQ450" s="93">
        <v>69776680.85</v>
      </c>
      <c r="AR450" s="16">
        <f t="shared" si="216"/>
        <v>4741450.079999998</v>
      </c>
      <c r="AS450" s="73">
        <f t="shared" si="217"/>
        <v>0.07290587000095915</v>
      </c>
    </row>
    <row r="451" spans="1:45" ht="12.75">
      <c r="A451" s="1" t="s">
        <v>901</v>
      </c>
      <c r="B451" s="1" t="s">
        <v>902</v>
      </c>
      <c r="C451" s="2" t="s">
        <v>898</v>
      </c>
      <c r="D451" s="1"/>
      <c r="F451" s="67">
        <v>324057146</v>
      </c>
      <c r="G451" s="62">
        <v>72.38</v>
      </c>
      <c r="H451" s="10">
        <f aca="true" t="shared" si="239" ref="H451:H514">G451/100</f>
        <v>0.7238</v>
      </c>
      <c r="I451" s="40">
        <v>2228658.63</v>
      </c>
      <c r="J451" s="40">
        <v>0</v>
      </c>
      <c r="K451" s="40">
        <v>0</v>
      </c>
      <c r="L451" s="40">
        <v>38731.82</v>
      </c>
      <c r="M451" s="48">
        <f t="shared" si="229"/>
        <v>2267390.4499999997</v>
      </c>
      <c r="N451" s="40">
        <v>4161233</v>
      </c>
      <c r="O451" s="40">
        <v>2231112.33</v>
      </c>
      <c r="P451" s="40">
        <v>0</v>
      </c>
      <c r="Q451" s="4">
        <f t="shared" si="227"/>
        <v>6392345.33</v>
      </c>
      <c r="R451" s="40">
        <v>3573944</v>
      </c>
      <c r="S451" s="40">
        <v>0</v>
      </c>
      <c r="T451" s="4">
        <f t="shared" si="228"/>
        <v>3573944</v>
      </c>
      <c r="U451" s="4">
        <f t="shared" si="220"/>
        <v>12233679.78</v>
      </c>
      <c r="V451" s="5">
        <f t="shared" si="230"/>
        <v>1.1028746145903539</v>
      </c>
      <c r="W451" s="5">
        <f t="shared" si="231"/>
        <v>1.9725981694599013</v>
      </c>
      <c r="X451" s="5">
        <f t="shared" si="232"/>
        <v>0.6996884586522897</v>
      </c>
      <c r="Y451" s="53"/>
      <c r="Z451" s="12">
        <f t="shared" si="233"/>
        <v>3.7751612427025445</v>
      </c>
      <c r="AA451" s="14">
        <v>158996.97530864197</v>
      </c>
      <c r="AB451" s="18">
        <f t="shared" si="225"/>
        <v>6002.392188921185</v>
      </c>
      <c r="AC451" s="19">
        <v>334.5298431252751</v>
      </c>
      <c r="AD451" s="18">
        <f aca="true" t="shared" si="240" ref="AD451:AD482">AB451-AC451</f>
        <v>5667.86234579591</v>
      </c>
      <c r="AE451" s="21"/>
      <c r="AF451" s="2">
        <f t="shared" si="226"/>
        <v>447716421.66344297</v>
      </c>
      <c r="AG451" s="5">
        <f t="shared" si="234"/>
        <v>0.5064345063725272</v>
      </c>
      <c r="AH451" s="5">
        <f t="shared" si="235"/>
        <v>1.4277665550550764</v>
      </c>
      <c r="AI451" s="5">
        <f t="shared" si="236"/>
        <v>0.798260646040498</v>
      </c>
      <c r="AJ451" s="5">
        <f t="shared" si="237"/>
        <v>2.7324617074681017</v>
      </c>
      <c r="AL451" s="14">
        <v>5470.410380347755</v>
      </c>
      <c r="AM451" s="13">
        <f t="shared" si="238"/>
        <v>531.9818085734305</v>
      </c>
      <c r="AN451" s="29">
        <f aca="true" t="shared" si="241" ref="AN451:AN482">AM451/AL451</f>
        <v>0.09724714812705008</v>
      </c>
      <c r="AO451" s="71"/>
      <c r="AP451" s="93">
        <v>5906837.15</v>
      </c>
      <c r="AQ451" s="93">
        <v>6308260.59</v>
      </c>
      <c r="AR451" s="16">
        <f aca="true" t="shared" si="242" ref="AR451:AR514">AQ451-AP451</f>
        <v>401423.4399999995</v>
      </c>
      <c r="AS451" s="73">
        <f aca="true" t="shared" si="243" ref="AS451:AS514">AR451/AP451</f>
        <v>0.06795911751181416</v>
      </c>
    </row>
    <row r="452" spans="1:45" ht="12.75">
      <c r="A452" s="1" t="s">
        <v>903</v>
      </c>
      <c r="B452" s="1" t="s">
        <v>904</v>
      </c>
      <c r="C452" s="2" t="s">
        <v>898</v>
      </c>
      <c r="D452" s="1"/>
      <c r="F452" s="67">
        <v>1209940730</v>
      </c>
      <c r="G452" s="62">
        <v>65.77</v>
      </c>
      <c r="H452" s="10">
        <f t="shared" si="239"/>
        <v>0.6577</v>
      </c>
      <c r="I452" s="40">
        <v>9430752.15</v>
      </c>
      <c r="J452" s="40">
        <v>0</v>
      </c>
      <c r="K452" s="40">
        <v>0</v>
      </c>
      <c r="L452" s="40">
        <v>163781.71</v>
      </c>
      <c r="M452" s="48">
        <f t="shared" si="229"/>
        <v>9594533.860000001</v>
      </c>
      <c r="N452" s="40">
        <v>24505062</v>
      </c>
      <c r="O452" s="40">
        <v>0</v>
      </c>
      <c r="P452" s="40">
        <v>0</v>
      </c>
      <c r="Q452" s="4">
        <f t="shared" si="227"/>
        <v>24505062</v>
      </c>
      <c r="R452" s="40">
        <v>9009655</v>
      </c>
      <c r="S452" s="40">
        <v>0</v>
      </c>
      <c r="T452" s="4">
        <f t="shared" si="228"/>
        <v>9009655</v>
      </c>
      <c r="U452" s="4">
        <f t="shared" si="220"/>
        <v>43109250.86</v>
      </c>
      <c r="V452" s="5">
        <f t="shared" si="230"/>
        <v>0.7446360616358455</v>
      </c>
      <c r="W452" s="5">
        <f t="shared" si="231"/>
        <v>2.0253109422971485</v>
      </c>
      <c r="X452" s="5">
        <f t="shared" si="232"/>
        <v>0.7929755253383363</v>
      </c>
      <c r="Y452" s="53"/>
      <c r="Z452" s="12">
        <f t="shared" si="233"/>
        <v>3.5629225292713307</v>
      </c>
      <c r="AA452" s="14">
        <v>183300.47654643992</v>
      </c>
      <c r="AB452" s="18">
        <f t="shared" si="225"/>
        <v>6530.85397513482</v>
      </c>
      <c r="AC452" s="19">
        <v>264.064437488025</v>
      </c>
      <c r="AD452" s="18">
        <f t="shared" si="240"/>
        <v>6266.789537646795</v>
      </c>
      <c r="AE452" s="21"/>
      <c r="AF452" s="2">
        <f t="shared" si="226"/>
        <v>1839654447.3164058</v>
      </c>
      <c r="AG452" s="5">
        <f t="shared" si="234"/>
        <v>0.5215400030150238</v>
      </c>
      <c r="AH452" s="5">
        <f t="shared" si="235"/>
        <v>1.3320470067488346</v>
      </c>
      <c r="AI452" s="5">
        <f t="shared" si="236"/>
        <v>0.4897471377378956</v>
      </c>
      <c r="AJ452" s="5">
        <f t="shared" si="237"/>
        <v>2.343334147501754</v>
      </c>
      <c r="AL452" s="14">
        <v>6069.936779341687</v>
      </c>
      <c r="AM452" s="13">
        <f t="shared" si="238"/>
        <v>460.91719579313303</v>
      </c>
      <c r="AN452" s="29">
        <f t="shared" si="241"/>
        <v>0.0759344310408323</v>
      </c>
      <c r="AO452" s="71"/>
      <c r="AP452" s="93">
        <v>13205686</v>
      </c>
      <c r="AQ452" s="93">
        <v>13895092</v>
      </c>
      <c r="AR452" s="16">
        <f t="shared" si="242"/>
        <v>689406</v>
      </c>
      <c r="AS452" s="73">
        <f t="shared" si="243"/>
        <v>0.05220523947033119</v>
      </c>
    </row>
    <row r="453" spans="1:45" ht="12.75">
      <c r="A453" s="1" t="s">
        <v>905</v>
      </c>
      <c r="B453" s="1" t="s">
        <v>906</v>
      </c>
      <c r="C453" s="2" t="s">
        <v>898</v>
      </c>
      <c r="D453" s="1"/>
      <c r="F453" s="67">
        <v>722929792</v>
      </c>
      <c r="G453" s="62">
        <v>52.81</v>
      </c>
      <c r="H453" s="10">
        <f t="shared" si="239"/>
        <v>0.5281</v>
      </c>
      <c r="I453" s="40">
        <v>6992449.65</v>
      </c>
      <c r="J453" s="40">
        <v>0</v>
      </c>
      <c r="K453" s="40">
        <v>0</v>
      </c>
      <c r="L453" s="40">
        <v>121460.16</v>
      </c>
      <c r="M453" s="48">
        <f t="shared" si="229"/>
        <v>7113909.8100000005</v>
      </c>
      <c r="N453" s="40">
        <v>8343946</v>
      </c>
      <c r="O453" s="40">
        <v>5064774.16</v>
      </c>
      <c r="P453" s="40">
        <v>0</v>
      </c>
      <c r="Q453" s="4">
        <f t="shared" si="227"/>
        <v>13408720.16</v>
      </c>
      <c r="R453" s="40">
        <v>5963573</v>
      </c>
      <c r="S453" s="40">
        <v>0</v>
      </c>
      <c r="T453" s="4">
        <f t="shared" si="228"/>
        <v>5963573</v>
      </c>
      <c r="U453" s="4">
        <f t="shared" si="220"/>
        <v>26486202.97</v>
      </c>
      <c r="V453" s="5">
        <f t="shared" si="230"/>
        <v>0.8249173109191771</v>
      </c>
      <c r="W453" s="5">
        <f t="shared" si="231"/>
        <v>1.8547748769496002</v>
      </c>
      <c r="X453" s="5">
        <f t="shared" si="232"/>
        <v>0.9840388221267273</v>
      </c>
      <c r="Y453" s="53"/>
      <c r="Z453" s="12">
        <f t="shared" si="233"/>
        <v>3.6637310099955043</v>
      </c>
      <c r="AA453" s="14">
        <v>145133.86084583902</v>
      </c>
      <c r="AB453" s="18">
        <f t="shared" si="225"/>
        <v>5317.314265812727</v>
      </c>
      <c r="AC453" s="19">
        <v>184.05245128725002</v>
      </c>
      <c r="AD453" s="18">
        <f t="shared" si="240"/>
        <v>5133.261814525477</v>
      </c>
      <c r="AE453" s="21"/>
      <c r="AF453" s="2">
        <f t="shared" si="226"/>
        <v>1368925945.8435903</v>
      </c>
      <c r="AG453" s="5">
        <f t="shared" si="234"/>
        <v>0.5196709019651248</v>
      </c>
      <c r="AH453" s="5">
        <f t="shared" si="235"/>
        <v>0.9795066125170839</v>
      </c>
      <c r="AI453" s="5">
        <f t="shared" si="236"/>
        <v>0.4356388318964174</v>
      </c>
      <c r="AJ453" s="5">
        <f t="shared" si="237"/>
        <v>1.9348163463786257</v>
      </c>
      <c r="AL453" s="14">
        <v>4936.843336834627</v>
      </c>
      <c r="AM453" s="13">
        <f t="shared" si="238"/>
        <v>380.47092897810035</v>
      </c>
      <c r="AN453" s="29">
        <f t="shared" si="241"/>
        <v>0.07706765295534944</v>
      </c>
      <c r="AO453" s="71"/>
      <c r="AP453" s="93">
        <v>9375020</v>
      </c>
      <c r="AQ453" s="93">
        <v>9812462</v>
      </c>
      <c r="AR453" s="16">
        <f t="shared" si="242"/>
        <v>437442</v>
      </c>
      <c r="AS453" s="73">
        <f t="shared" si="243"/>
        <v>0.046660380457855026</v>
      </c>
    </row>
    <row r="454" spans="1:45" ht="12.75">
      <c r="A454" s="1" t="s">
        <v>907</v>
      </c>
      <c r="B454" s="1" t="s">
        <v>908</v>
      </c>
      <c r="C454" s="2" t="s">
        <v>898</v>
      </c>
      <c r="D454" s="1"/>
      <c r="F454" s="67">
        <v>363613924</v>
      </c>
      <c r="G454" s="62">
        <v>40.34</v>
      </c>
      <c r="H454" s="10">
        <f t="shared" si="239"/>
        <v>0.40340000000000004</v>
      </c>
      <c r="I454" s="40">
        <v>4536587.88</v>
      </c>
      <c r="J454" s="40">
        <v>0</v>
      </c>
      <c r="K454" s="40">
        <v>0</v>
      </c>
      <c r="L454" s="40">
        <v>78748.17</v>
      </c>
      <c r="M454" s="48">
        <f t="shared" si="229"/>
        <v>4615336.05</v>
      </c>
      <c r="N454" s="40">
        <v>5482126</v>
      </c>
      <c r="O454" s="40">
        <v>3268388.65</v>
      </c>
      <c r="P454" s="40">
        <v>0</v>
      </c>
      <c r="Q454" s="4">
        <f t="shared" si="227"/>
        <v>8750514.65</v>
      </c>
      <c r="R454" s="40">
        <v>4962200</v>
      </c>
      <c r="S454" s="40">
        <v>0</v>
      </c>
      <c r="T454" s="4">
        <f t="shared" si="228"/>
        <v>4962200</v>
      </c>
      <c r="U454" s="4">
        <f t="shared" si="220"/>
        <v>18328050.7</v>
      </c>
      <c r="V454" s="5">
        <f t="shared" si="230"/>
        <v>1.3646892136066826</v>
      </c>
      <c r="W454" s="5">
        <f t="shared" si="231"/>
        <v>2.406540033928954</v>
      </c>
      <c r="X454" s="5">
        <f t="shared" si="232"/>
        <v>1.269295740720864</v>
      </c>
      <c r="Y454" s="53"/>
      <c r="Z454" s="12">
        <f t="shared" si="233"/>
        <v>5.0405249882565</v>
      </c>
      <c r="AA454" s="14">
        <v>134389.42307692306</v>
      </c>
      <c r="AB454" s="18">
        <f t="shared" si="225"/>
        <v>6773.932451766055</v>
      </c>
      <c r="AC454" s="19">
        <v>219.464403388875</v>
      </c>
      <c r="AD454" s="18">
        <f t="shared" si="240"/>
        <v>6554.46804837718</v>
      </c>
      <c r="AE454" s="21"/>
      <c r="AF454" s="2">
        <f t="shared" si="226"/>
        <v>901373138.3242439</v>
      </c>
      <c r="AG454" s="5">
        <f t="shared" si="234"/>
        <v>0.5120339018067966</v>
      </c>
      <c r="AH454" s="5">
        <f t="shared" si="235"/>
        <v>0.9707982496869401</v>
      </c>
      <c r="AI454" s="5">
        <f t="shared" si="236"/>
        <v>0.5505156287689358</v>
      </c>
      <c r="AJ454" s="5">
        <f t="shared" si="237"/>
        <v>2.0333477802626723</v>
      </c>
      <c r="AL454" s="14">
        <v>6422.995031007061</v>
      </c>
      <c r="AM454" s="13">
        <f t="shared" si="238"/>
        <v>350.93742075899445</v>
      </c>
      <c r="AN454" s="29">
        <f t="shared" si="241"/>
        <v>0.054637660322768615</v>
      </c>
      <c r="AO454" s="71"/>
      <c r="AP454" s="93">
        <v>7387738.779999999</v>
      </c>
      <c r="AQ454" s="93">
        <v>7798340.05</v>
      </c>
      <c r="AR454" s="16">
        <f t="shared" si="242"/>
        <v>410601.2700000005</v>
      </c>
      <c r="AS454" s="73">
        <f t="shared" si="243"/>
        <v>0.05557874773693616</v>
      </c>
    </row>
    <row r="455" spans="1:45" ht="12.75">
      <c r="A455" s="1" t="s">
        <v>909</v>
      </c>
      <c r="B455" s="1" t="s">
        <v>910</v>
      </c>
      <c r="C455" s="2" t="s">
        <v>898</v>
      </c>
      <c r="D455" s="3" t="s">
        <v>54</v>
      </c>
      <c r="F455" s="67">
        <v>1351233809</v>
      </c>
      <c r="G455" s="62">
        <v>70.14</v>
      </c>
      <c r="H455" s="10">
        <f t="shared" si="239"/>
        <v>0.7014</v>
      </c>
      <c r="I455" s="40">
        <v>9904990.01</v>
      </c>
      <c r="J455" s="40">
        <v>0</v>
      </c>
      <c r="K455" s="40">
        <v>0</v>
      </c>
      <c r="L455" s="40">
        <v>171950.49</v>
      </c>
      <c r="M455" s="48">
        <f t="shared" si="229"/>
        <v>10076940.5</v>
      </c>
      <c r="N455" s="40">
        <v>14360552</v>
      </c>
      <c r="O455" s="40">
        <v>0</v>
      </c>
      <c r="P455" s="40">
        <v>0</v>
      </c>
      <c r="Q455" s="4">
        <f t="shared" si="227"/>
        <v>14360552</v>
      </c>
      <c r="R455" s="40">
        <v>34564055</v>
      </c>
      <c r="S455" s="40">
        <v>0</v>
      </c>
      <c r="T455" s="4">
        <f t="shared" si="228"/>
        <v>34564055</v>
      </c>
      <c r="U455" s="4">
        <f t="shared" si="220"/>
        <v>59001547.5</v>
      </c>
      <c r="V455" s="5">
        <f t="shared" si="230"/>
        <v>2.5579625650115743</v>
      </c>
      <c r="W455" s="5">
        <f t="shared" si="231"/>
        <v>1.062773289444832</v>
      </c>
      <c r="X455" s="5">
        <f t="shared" si="232"/>
        <v>0.7457584640705212</v>
      </c>
      <c r="Y455" s="53"/>
      <c r="Z455" s="12">
        <f t="shared" si="233"/>
        <v>4.366494318526928</v>
      </c>
      <c r="AA455" s="14">
        <v>125762.04260855424</v>
      </c>
      <c r="AB455" s="18">
        <f t="shared" si="225"/>
        <v>5491.392445365936</v>
      </c>
      <c r="AC455" s="19">
        <v>209.99314127407501</v>
      </c>
      <c r="AD455" s="18">
        <f t="shared" si="240"/>
        <v>5281.39930409186</v>
      </c>
      <c r="AE455" s="21"/>
      <c r="AF455" s="2">
        <f t="shared" si="226"/>
        <v>1926481050.7556314</v>
      </c>
      <c r="AG455" s="5">
        <f t="shared" si="234"/>
        <v>0.5230749866990636</v>
      </c>
      <c r="AH455" s="5">
        <f t="shared" si="235"/>
        <v>0.7454291852166053</v>
      </c>
      <c r="AI455" s="5">
        <f t="shared" si="236"/>
        <v>1.7941549430991184</v>
      </c>
      <c r="AJ455" s="5">
        <f t="shared" si="237"/>
        <v>3.0626591150147875</v>
      </c>
      <c r="AL455" s="14">
        <v>5398.206108822015</v>
      </c>
      <c r="AM455" s="13">
        <f t="shared" si="238"/>
        <v>93.18633654392033</v>
      </c>
      <c r="AN455" s="29">
        <f t="shared" si="241"/>
        <v>0.017262463615761284</v>
      </c>
      <c r="AO455" s="71"/>
      <c r="AP455" s="93">
        <v>60368088</v>
      </c>
      <c r="AQ455" s="93">
        <v>59131162</v>
      </c>
      <c r="AR455" s="16">
        <f t="shared" si="242"/>
        <v>-1236926</v>
      </c>
      <c r="AS455" s="73">
        <f t="shared" si="243"/>
        <v>-0.02048973291981684</v>
      </c>
    </row>
    <row r="456" spans="1:45" ht="12.75">
      <c r="A456" s="1" t="s">
        <v>911</v>
      </c>
      <c r="B456" s="1" t="s">
        <v>912</v>
      </c>
      <c r="C456" s="2" t="s">
        <v>898</v>
      </c>
      <c r="D456" s="3" t="s">
        <v>54</v>
      </c>
      <c r="F456" s="67">
        <v>580180828</v>
      </c>
      <c r="G456" s="62">
        <v>13.5</v>
      </c>
      <c r="H456" s="10">
        <f t="shared" si="239"/>
        <v>0.135</v>
      </c>
      <c r="I456" s="40">
        <v>21305748.1</v>
      </c>
      <c r="J456" s="40">
        <v>0</v>
      </c>
      <c r="K456" s="40">
        <v>0</v>
      </c>
      <c r="L456" s="40">
        <v>376513.73</v>
      </c>
      <c r="M456" s="48">
        <f t="shared" si="229"/>
        <v>21682261.830000002</v>
      </c>
      <c r="N456" s="40">
        <v>36240602.4</v>
      </c>
      <c r="O456" s="40">
        <v>0</v>
      </c>
      <c r="P456" s="40">
        <v>0</v>
      </c>
      <c r="Q456" s="4">
        <f t="shared" si="227"/>
        <v>36240602.4</v>
      </c>
      <c r="R456" s="40">
        <v>75330606.95</v>
      </c>
      <c r="S456" s="40">
        <v>0</v>
      </c>
      <c r="T456" s="4">
        <f t="shared" si="228"/>
        <v>75330606.95</v>
      </c>
      <c r="U456" s="4">
        <f t="shared" si="220"/>
        <v>133253471.18</v>
      </c>
      <c r="V456" s="5">
        <f t="shared" si="230"/>
        <v>12.983987631869837</v>
      </c>
      <c r="W456" s="5">
        <f t="shared" si="231"/>
        <v>6.246432258874987</v>
      </c>
      <c r="X456" s="5">
        <f t="shared" si="232"/>
        <v>3.7371558630682644</v>
      </c>
      <c r="Y456" s="53"/>
      <c r="Z456" s="12">
        <f t="shared" si="233"/>
        <v>22.967575753813087</v>
      </c>
      <c r="AA456" s="14">
        <v>20680.9958387961</v>
      </c>
      <c r="AB456" s="18">
        <f t="shared" si="225"/>
        <v>4749.923385918427</v>
      </c>
      <c r="AC456" s="19">
        <v>268.498457251875</v>
      </c>
      <c r="AD456" s="18">
        <f t="shared" si="240"/>
        <v>4481.424928666552</v>
      </c>
      <c r="AE456" s="21"/>
      <c r="AF456" s="2">
        <f t="shared" si="226"/>
        <v>4297635762.962963</v>
      </c>
      <c r="AG456" s="5">
        <f t="shared" si="234"/>
        <v>0.5045160415142157</v>
      </c>
      <c r="AH456" s="5">
        <f t="shared" si="235"/>
        <v>0.8432683549481231</v>
      </c>
      <c r="AI456" s="5">
        <f t="shared" si="236"/>
        <v>1.7528383303024277</v>
      </c>
      <c r="AJ456" s="5">
        <f t="shared" si="237"/>
        <v>3.1006227267647666</v>
      </c>
      <c r="AL456" s="14">
        <v>4560.435296278572</v>
      </c>
      <c r="AM456" s="13">
        <f t="shared" si="238"/>
        <v>189.48808963985448</v>
      </c>
      <c r="AN456" s="29">
        <f t="shared" si="241"/>
        <v>0.041550439229886986</v>
      </c>
      <c r="AO456" s="71"/>
      <c r="AP456" s="93">
        <v>158848528.99</v>
      </c>
      <c r="AQ456" s="93">
        <v>160431554.57999998</v>
      </c>
      <c r="AR456" s="16">
        <f t="shared" si="242"/>
        <v>1583025.5899999738</v>
      </c>
      <c r="AS456" s="73">
        <f t="shared" si="243"/>
        <v>0.009965629521817164</v>
      </c>
    </row>
    <row r="457" spans="1:45" ht="12.75">
      <c r="A457" s="1" t="s">
        <v>913</v>
      </c>
      <c r="B457" s="1" t="s">
        <v>914</v>
      </c>
      <c r="C457" s="2" t="s">
        <v>898</v>
      </c>
      <c r="D457" s="1"/>
      <c r="F457" s="67">
        <v>612470882</v>
      </c>
      <c r="G457" s="62">
        <v>63.5</v>
      </c>
      <c r="H457" s="10">
        <f t="shared" si="239"/>
        <v>0.635</v>
      </c>
      <c r="I457" s="40">
        <v>4833947.04</v>
      </c>
      <c r="J457" s="40">
        <v>0</v>
      </c>
      <c r="K457" s="40">
        <v>0</v>
      </c>
      <c r="L457" s="40">
        <v>83982.77</v>
      </c>
      <c r="M457" s="48">
        <f t="shared" si="229"/>
        <v>4917929.81</v>
      </c>
      <c r="N457" s="40">
        <v>15268737</v>
      </c>
      <c r="O457" s="40">
        <v>0</v>
      </c>
      <c r="P457" s="40">
        <v>0</v>
      </c>
      <c r="Q457" s="4">
        <f t="shared" si="227"/>
        <v>15268737</v>
      </c>
      <c r="R457" s="40">
        <v>5313523</v>
      </c>
      <c r="S457" s="40">
        <v>61240</v>
      </c>
      <c r="T457" s="4">
        <f t="shared" si="228"/>
        <v>5374763</v>
      </c>
      <c r="U457" s="4">
        <f t="shared" si="220"/>
        <v>25561429.81</v>
      </c>
      <c r="V457" s="5">
        <f t="shared" si="230"/>
        <v>0.8775540450917305</v>
      </c>
      <c r="W457" s="5">
        <f t="shared" si="231"/>
        <v>2.4929735353524936</v>
      </c>
      <c r="X457" s="5">
        <f t="shared" si="232"/>
        <v>0.8029654885699529</v>
      </c>
      <c r="Y457" s="53"/>
      <c r="Z457" s="12">
        <f t="shared" si="233"/>
        <v>4.173493069014177</v>
      </c>
      <c r="AA457" s="14">
        <v>146694.65714285715</v>
      </c>
      <c r="AB457" s="18">
        <f aca="true" t="shared" si="244" ref="AB457:AB520">(AA457/100)*Z457</f>
        <v>6122.291348471254</v>
      </c>
      <c r="AC457" s="19">
        <v>344.07407994817504</v>
      </c>
      <c r="AD457" s="18">
        <f t="shared" si="240"/>
        <v>5778.21726852308</v>
      </c>
      <c r="AE457" s="21"/>
      <c r="AF457" s="2">
        <f t="shared" si="226"/>
        <v>964521074.015748</v>
      </c>
      <c r="AG457" s="5">
        <f t="shared" si="234"/>
        <v>0.50988308524192</v>
      </c>
      <c r="AH457" s="5">
        <f t="shared" si="235"/>
        <v>1.5830381949488337</v>
      </c>
      <c r="AI457" s="5">
        <f t="shared" si="236"/>
        <v>0.5508975535264711</v>
      </c>
      <c r="AJ457" s="5">
        <f t="shared" si="237"/>
        <v>2.6501680988240026</v>
      </c>
      <c r="AL457" s="14">
        <v>5866.784194819475</v>
      </c>
      <c r="AM457" s="13">
        <f t="shared" si="238"/>
        <v>255.50715365177984</v>
      </c>
      <c r="AN457" s="29">
        <f t="shared" si="241"/>
        <v>0.04355148326018186</v>
      </c>
      <c r="AO457" s="71"/>
      <c r="AP457" s="93">
        <v>8686410.45</v>
      </c>
      <c r="AQ457" s="93">
        <v>9589892.18</v>
      </c>
      <c r="AR457" s="16">
        <f t="shared" si="242"/>
        <v>903481.7300000004</v>
      </c>
      <c r="AS457" s="73">
        <f t="shared" si="243"/>
        <v>0.1040109415967099</v>
      </c>
    </row>
    <row r="458" spans="1:45" ht="12.75">
      <c r="A458" s="1" t="s">
        <v>915</v>
      </c>
      <c r="B458" s="1" t="s">
        <v>916</v>
      </c>
      <c r="C458" s="2" t="s">
        <v>898</v>
      </c>
      <c r="D458" s="1"/>
      <c r="F458" s="67">
        <v>180137860</v>
      </c>
      <c r="G458" s="62">
        <v>72.17</v>
      </c>
      <c r="H458" s="10">
        <f t="shared" si="239"/>
        <v>0.7217</v>
      </c>
      <c r="I458" s="40">
        <v>1250390.03</v>
      </c>
      <c r="J458" s="40">
        <v>0</v>
      </c>
      <c r="K458" s="40">
        <v>0</v>
      </c>
      <c r="L458" s="40">
        <v>21781.82</v>
      </c>
      <c r="M458" s="48">
        <f t="shared" si="229"/>
        <v>1272171.85</v>
      </c>
      <c r="N458" s="40">
        <v>1707672</v>
      </c>
      <c r="O458" s="40">
        <v>1347528.02</v>
      </c>
      <c r="P458" s="40">
        <v>0</v>
      </c>
      <c r="Q458" s="4">
        <f t="shared" si="227"/>
        <v>3055200.02</v>
      </c>
      <c r="R458" s="40">
        <v>2095900</v>
      </c>
      <c r="S458" s="40">
        <v>0</v>
      </c>
      <c r="T458" s="4">
        <f t="shared" si="228"/>
        <v>2095900</v>
      </c>
      <c r="U458" s="4">
        <f t="shared" si="220"/>
        <v>6423271.87</v>
      </c>
      <c r="V458" s="5">
        <f t="shared" si="230"/>
        <v>1.1634977788678071</v>
      </c>
      <c r="W458" s="5">
        <f t="shared" si="231"/>
        <v>1.6960343705648553</v>
      </c>
      <c r="X458" s="5">
        <f t="shared" si="232"/>
        <v>0.7062212518789776</v>
      </c>
      <c r="Y458" s="53"/>
      <c r="Z458" s="12">
        <f t="shared" si="233"/>
        <v>3.5657534013116403</v>
      </c>
      <c r="AA458" s="14">
        <v>147034.99538319482</v>
      </c>
      <c r="AB458" s="18">
        <f t="shared" si="244"/>
        <v>5242.905348994683</v>
      </c>
      <c r="AC458" s="19">
        <v>300.7356533025751</v>
      </c>
      <c r="AD458" s="18">
        <f t="shared" si="240"/>
        <v>4942.169695692108</v>
      </c>
      <c r="AE458" s="21"/>
      <c r="AF458" s="2">
        <f aca="true" t="shared" si="245" ref="AF458:AF479">F458/H458</f>
        <v>249602133.85063046</v>
      </c>
      <c r="AG458" s="5">
        <f t="shared" si="234"/>
        <v>0.5096798774810581</v>
      </c>
      <c r="AH458" s="5">
        <f t="shared" si="235"/>
        <v>1.224028005236656</v>
      </c>
      <c r="AI458" s="5">
        <f t="shared" si="236"/>
        <v>0.8396963470088965</v>
      </c>
      <c r="AJ458" s="5">
        <f t="shared" si="237"/>
        <v>2.5734042297266106</v>
      </c>
      <c r="AL458" s="14">
        <v>4914.098987090113</v>
      </c>
      <c r="AM458" s="13">
        <f t="shared" si="238"/>
        <v>328.8063619045697</v>
      </c>
      <c r="AN458" s="29">
        <f t="shared" si="241"/>
        <v>0.06691081371547068</v>
      </c>
      <c r="AO458" s="71"/>
      <c r="AP458" s="93">
        <v>3300550.94</v>
      </c>
      <c r="AQ458" s="93">
        <v>3691398.03</v>
      </c>
      <c r="AR458" s="16">
        <f t="shared" si="242"/>
        <v>390847.08999999985</v>
      </c>
      <c r="AS458" s="73">
        <f t="shared" si="243"/>
        <v>0.11841874193282406</v>
      </c>
    </row>
    <row r="459" spans="1:45" ht="12.75">
      <c r="A459" s="1" t="s">
        <v>917</v>
      </c>
      <c r="B459" s="1" t="s">
        <v>918</v>
      </c>
      <c r="C459" s="2" t="s">
        <v>898</v>
      </c>
      <c r="D459" s="1"/>
      <c r="F459" s="67">
        <v>827108040</v>
      </c>
      <c r="G459" s="62">
        <v>63.49</v>
      </c>
      <c r="H459" s="10">
        <f t="shared" si="239"/>
        <v>0.6349</v>
      </c>
      <c r="I459" s="40">
        <v>6649909.2</v>
      </c>
      <c r="J459" s="40">
        <v>0</v>
      </c>
      <c r="K459" s="40">
        <v>0</v>
      </c>
      <c r="L459" s="40">
        <v>115678.47</v>
      </c>
      <c r="M459" s="48">
        <f t="shared" si="229"/>
        <v>6765587.67</v>
      </c>
      <c r="N459" s="40">
        <v>12565218</v>
      </c>
      <c r="O459" s="40">
        <v>6890180.38</v>
      </c>
      <c r="P459" s="40">
        <v>0</v>
      </c>
      <c r="Q459" s="4">
        <f t="shared" si="227"/>
        <v>19455398.38</v>
      </c>
      <c r="R459" s="40">
        <v>6509000</v>
      </c>
      <c r="S459" s="40">
        <v>82710</v>
      </c>
      <c r="T459" s="4">
        <f t="shared" si="228"/>
        <v>6591710</v>
      </c>
      <c r="U459" s="4">
        <f t="shared" si="220"/>
        <v>32812696.049999997</v>
      </c>
      <c r="V459" s="5">
        <f t="shared" si="230"/>
        <v>0.7969587624852493</v>
      </c>
      <c r="W459" s="5">
        <f t="shared" si="231"/>
        <v>2.352219714851279</v>
      </c>
      <c r="X459" s="5">
        <f t="shared" si="232"/>
        <v>0.8179811273506662</v>
      </c>
      <c r="Y459" s="53"/>
      <c r="Z459" s="12">
        <f t="shared" si="233"/>
        <v>3.967159604687194</v>
      </c>
      <c r="AA459" s="14">
        <v>173343.67323019222</v>
      </c>
      <c r="AB459" s="18">
        <f t="shared" si="244"/>
        <v>6876.820181669155</v>
      </c>
      <c r="AC459" s="19">
        <v>329.47750708470005</v>
      </c>
      <c r="AD459" s="18">
        <f t="shared" si="240"/>
        <v>6547.342674584455</v>
      </c>
      <c r="AE459" s="21"/>
      <c r="AF459" s="2">
        <f t="shared" si="245"/>
        <v>1302737501.968814</v>
      </c>
      <c r="AG459" s="5">
        <f t="shared" si="234"/>
        <v>0.5193362177549381</v>
      </c>
      <c r="AH459" s="5">
        <f t="shared" si="235"/>
        <v>1.493424296959077</v>
      </c>
      <c r="AI459" s="5">
        <f t="shared" si="236"/>
        <v>0.4996401800180785</v>
      </c>
      <c r="AJ459" s="5">
        <f t="shared" si="237"/>
        <v>2.5187496330158994</v>
      </c>
      <c r="AL459" s="14">
        <v>6515.244026223882</v>
      </c>
      <c r="AM459" s="13">
        <f t="shared" si="238"/>
        <v>361.5761554452729</v>
      </c>
      <c r="AN459" s="29">
        <f t="shared" si="241"/>
        <v>0.05549694746504159</v>
      </c>
      <c r="AO459" s="71"/>
      <c r="AP459" s="93">
        <v>11767515</v>
      </c>
      <c r="AQ459" s="93">
        <v>12101077</v>
      </c>
      <c r="AR459" s="16">
        <f t="shared" si="242"/>
        <v>333562</v>
      </c>
      <c r="AS459" s="73">
        <f t="shared" si="243"/>
        <v>0.028346001683448033</v>
      </c>
    </row>
    <row r="460" spans="1:45" ht="12.75">
      <c r="A460" s="1" t="s">
        <v>919</v>
      </c>
      <c r="B460" s="1" t="s">
        <v>920</v>
      </c>
      <c r="C460" s="2" t="s">
        <v>898</v>
      </c>
      <c r="D460" s="1"/>
      <c r="F460" s="67">
        <v>1107246027</v>
      </c>
      <c r="G460" s="62">
        <v>69.53</v>
      </c>
      <c r="H460" s="10">
        <f t="shared" si="239"/>
        <v>0.6953</v>
      </c>
      <c r="I460" s="40">
        <v>7668735.13</v>
      </c>
      <c r="J460" s="40">
        <v>0</v>
      </c>
      <c r="K460" s="40">
        <v>0</v>
      </c>
      <c r="L460" s="40">
        <v>133467.16</v>
      </c>
      <c r="M460" s="48">
        <f t="shared" si="229"/>
        <v>7802202.29</v>
      </c>
      <c r="N460" s="40">
        <v>9480448</v>
      </c>
      <c r="O460" s="40">
        <v>5489271.47</v>
      </c>
      <c r="P460" s="40">
        <v>0</v>
      </c>
      <c r="Q460" s="4">
        <f t="shared" si="227"/>
        <v>14969719.469999999</v>
      </c>
      <c r="R460" s="40">
        <v>7197765</v>
      </c>
      <c r="S460" s="40">
        <v>0</v>
      </c>
      <c r="T460" s="4">
        <f t="shared" si="228"/>
        <v>7197765</v>
      </c>
      <c r="U460" s="4">
        <f t="shared" si="220"/>
        <v>29969686.759999998</v>
      </c>
      <c r="V460" s="5">
        <f t="shared" si="230"/>
        <v>0.6500601333835266</v>
      </c>
      <c r="W460" s="5">
        <f t="shared" si="231"/>
        <v>1.3519777091058371</v>
      </c>
      <c r="X460" s="5">
        <f t="shared" si="232"/>
        <v>0.7046493823183526</v>
      </c>
      <c r="Y460" s="53"/>
      <c r="Z460" s="12">
        <f t="shared" si="233"/>
        <v>2.7066872248077165</v>
      </c>
      <c r="AA460" s="14">
        <v>175358.0604534005</v>
      </c>
      <c r="AB460" s="18">
        <f t="shared" si="244"/>
        <v>4746.394219962784</v>
      </c>
      <c r="AC460" s="19">
        <v>186.33435465960005</v>
      </c>
      <c r="AD460" s="18">
        <f t="shared" si="240"/>
        <v>4560.059865303184</v>
      </c>
      <c r="AE460" s="21"/>
      <c r="AF460" s="2">
        <f t="shared" si="245"/>
        <v>1592472352.9411764</v>
      </c>
      <c r="AG460" s="5">
        <f t="shared" si="234"/>
        <v>0.48994271552595065</v>
      </c>
      <c r="AH460" s="5">
        <f t="shared" si="235"/>
        <v>0.9400301011412886</v>
      </c>
      <c r="AI460" s="5">
        <f t="shared" si="236"/>
        <v>0.4519868107415661</v>
      </c>
      <c r="AJ460" s="5">
        <f t="shared" si="237"/>
        <v>1.881959627408805</v>
      </c>
      <c r="AL460" s="14">
        <v>4467.504444981901</v>
      </c>
      <c r="AM460" s="13">
        <f t="shared" si="238"/>
        <v>278.889774980883</v>
      </c>
      <c r="AN460" s="29">
        <f t="shared" si="241"/>
        <v>0.06242630050298984</v>
      </c>
      <c r="AO460" s="71"/>
      <c r="AP460" s="93">
        <v>10728392</v>
      </c>
      <c r="AQ460" s="93">
        <v>11822308</v>
      </c>
      <c r="AR460" s="16">
        <f t="shared" si="242"/>
        <v>1093916</v>
      </c>
      <c r="AS460" s="73">
        <f t="shared" si="243"/>
        <v>0.1019645814582465</v>
      </c>
    </row>
    <row r="461" spans="1:45" ht="12.75">
      <c r="A461" s="1" t="s">
        <v>921</v>
      </c>
      <c r="B461" s="1" t="s">
        <v>922</v>
      </c>
      <c r="C461" s="2" t="s">
        <v>898</v>
      </c>
      <c r="D461" s="1"/>
      <c r="F461" s="67">
        <v>496801034</v>
      </c>
      <c r="G461" s="62">
        <v>58.15</v>
      </c>
      <c r="H461" s="10">
        <f t="shared" si="239"/>
        <v>0.5815</v>
      </c>
      <c r="I461" s="40">
        <v>4337653.85</v>
      </c>
      <c r="J461" s="40">
        <v>0</v>
      </c>
      <c r="K461" s="40">
        <v>0</v>
      </c>
      <c r="L461" s="40">
        <v>75348.92</v>
      </c>
      <c r="M461" s="48">
        <f t="shared" si="229"/>
        <v>4413002.77</v>
      </c>
      <c r="N461" s="40">
        <v>8231435</v>
      </c>
      <c r="O461" s="40">
        <v>4576436.62</v>
      </c>
      <c r="P461" s="40">
        <v>0</v>
      </c>
      <c r="Q461" s="4">
        <f t="shared" si="227"/>
        <v>12807871.620000001</v>
      </c>
      <c r="R461" s="40">
        <v>5237885</v>
      </c>
      <c r="S461" s="40">
        <v>49680</v>
      </c>
      <c r="T461" s="4">
        <f t="shared" si="228"/>
        <v>5287565</v>
      </c>
      <c r="U461" s="4">
        <f t="shared" si="220"/>
        <v>22508439.39</v>
      </c>
      <c r="V461" s="5">
        <f t="shared" si="230"/>
        <v>1.0643224627427001</v>
      </c>
      <c r="W461" s="5">
        <f t="shared" si="231"/>
        <v>2.578068631797574</v>
      </c>
      <c r="X461" s="5">
        <f t="shared" si="232"/>
        <v>0.8882837329199278</v>
      </c>
      <c r="Y461" s="53"/>
      <c r="Z461" s="12">
        <f t="shared" si="233"/>
        <v>4.530674827460202</v>
      </c>
      <c r="AA461" s="14">
        <v>132442.72505614374</v>
      </c>
      <c r="AB461" s="18">
        <f t="shared" si="244"/>
        <v>6000.54920492103</v>
      </c>
      <c r="AC461" s="19">
        <v>333.19779220350006</v>
      </c>
      <c r="AD461" s="18">
        <f t="shared" si="240"/>
        <v>5667.3514127175295</v>
      </c>
      <c r="AE461" s="21"/>
      <c r="AF461" s="2">
        <f t="shared" si="245"/>
        <v>854343996.5606191</v>
      </c>
      <c r="AG461" s="5">
        <f t="shared" si="234"/>
        <v>0.516536990692938</v>
      </c>
      <c r="AH461" s="5">
        <f t="shared" si="235"/>
        <v>1.4991469093902894</v>
      </c>
      <c r="AI461" s="5">
        <f t="shared" si="236"/>
        <v>0.6130885241877334</v>
      </c>
      <c r="AJ461" s="5">
        <f t="shared" si="237"/>
        <v>2.634587412168108</v>
      </c>
      <c r="AL461" s="14">
        <v>5519.798768026631</v>
      </c>
      <c r="AM461" s="13">
        <f t="shared" si="238"/>
        <v>480.7504368943992</v>
      </c>
      <c r="AN461" s="29">
        <f t="shared" si="241"/>
        <v>0.08709564552953278</v>
      </c>
      <c r="AO461" s="71"/>
      <c r="AP461" s="93">
        <v>8149675.890000001</v>
      </c>
      <c r="AQ461" s="93">
        <v>8277008.75</v>
      </c>
      <c r="AR461" s="16">
        <f t="shared" si="242"/>
        <v>127332.8599999994</v>
      </c>
      <c r="AS461" s="73">
        <f t="shared" si="243"/>
        <v>0.015624285151786496</v>
      </c>
    </row>
    <row r="462" spans="1:45" ht="12.75">
      <c r="A462" s="1" t="s">
        <v>923</v>
      </c>
      <c r="B462" s="1" t="s">
        <v>924</v>
      </c>
      <c r="C462" s="2" t="s">
        <v>898</v>
      </c>
      <c r="D462" s="1"/>
      <c r="F462" s="67">
        <v>5315338931</v>
      </c>
      <c r="G462" s="62">
        <v>66.64</v>
      </c>
      <c r="H462" s="10">
        <f t="shared" si="239"/>
        <v>0.6664</v>
      </c>
      <c r="I462" s="40">
        <v>41758911.2</v>
      </c>
      <c r="J462" s="40">
        <v>0</v>
      </c>
      <c r="K462" s="40">
        <v>0</v>
      </c>
      <c r="L462" s="40">
        <v>734837.02</v>
      </c>
      <c r="M462" s="48">
        <f t="shared" si="229"/>
        <v>42493748.220000006</v>
      </c>
      <c r="N462" s="40">
        <v>88207698</v>
      </c>
      <c r="O462" s="40">
        <v>0</v>
      </c>
      <c r="P462" s="40">
        <v>0</v>
      </c>
      <c r="Q462" s="4">
        <f t="shared" si="227"/>
        <v>88207698</v>
      </c>
      <c r="R462" s="40">
        <v>33629811</v>
      </c>
      <c r="S462" s="40">
        <v>0</v>
      </c>
      <c r="T462" s="4">
        <f t="shared" si="228"/>
        <v>33629811</v>
      </c>
      <c r="U462" s="4">
        <f t="shared" si="220"/>
        <v>164331257.22</v>
      </c>
      <c r="V462" s="5">
        <f t="shared" si="230"/>
        <v>0.6326936332105743</v>
      </c>
      <c r="W462" s="5">
        <f t="shared" si="231"/>
        <v>1.6594933859355054</v>
      </c>
      <c r="X462" s="5">
        <f t="shared" si="232"/>
        <v>0.7994551010128239</v>
      </c>
      <c r="Y462" s="53"/>
      <c r="Z462" s="12">
        <f t="shared" si="233"/>
        <v>3.0916421201589035</v>
      </c>
      <c r="AA462" s="14">
        <v>223172.12660970032</v>
      </c>
      <c r="AB462" s="18">
        <f t="shared" si="244"/>
        <v>6899.683466719851</v>
      </c>
      <c r="AC462" s="19">
        <v>219.1159735326</v>
      </c>
      <c r="AD462" s="18">
        <f t="shared" si="240"/>
        <v>6680.567493187251</v>
      </c>
      <c r="AE462" s="21"/>
      <c r="AF462" s="2">
        <f t="shared" si="245"/>
        <v>7976198876.05042</v>
      </c>
      <c r="AG462" s="5">
        <f t="shared" si="234"/>
        <v>0.5327568793149459</v>
      </c>
      <c r="AH462" s="5">
        <f t="shared" si="235"/>
        <v>1.105886392387421</v>
      </c>
      <c r="AI462" s="5">
        <f t="shared" si="236"/>
        <v>0.4216270371715267</v>
      </c>
      <c r="AJ462" s="5">
        <f t="shared" si="237"/>
        <v>2.060270308873893</v>
      </c>
      <c r="AL462" s="14">
        <v>6549.978704064965</v>
      </c>
      <c r="AM462" s="13">
        <f t="shared" si="238"/>
        <v>349.7047626548856</v>
      </c>
      <c r="AN462" s="29">
        <f t="shared" si="241"/>
        <v>0.05339021368693248</v>
      </c>
      <c r="AO462" s="71"/>
      <c r="AP462" s="93">
        <v>54809725</v>
      </c>
      <c r="AQ462" s="93">
        <v>54833410</v>
      </c>
      <c r="AR462" s="16">
        <f t="shared" si="242"/>
        <v>23685</v>
      </c>
      <c r="AS462" s="73">
        <f t="shared" si="243"/>
        <v>0.0004321313416551534</v>
      </c>
    </row>
    <row r="463" spans="1:45" ht="12.75">
      <c r="A463" s="1" t="s">
        <v>925</v>
      </c>
      <c r="B463" s="1" t="s">
        <v>926</v>
      </c>
      <c r="C463" s="2" t="s">
        <v>898</v>
      </c>
      <c r="D463" s="1"/>
      <c r="F463" s="67">
        <v>1471456429</v>
      </c>
      <c r="G463" s="62">
        <v>59.15</v>
      </c>
      <c r="H463" s="10">
        <f t="shared" si="239"/>
        <v>0.5915</v>
      </c>
      <c r="I463" s="40">
        <v>12602549.23</v>
      </c>
      <c r="J463" s="40">
        <v>0</v>
      </c>
      <c r="K463" s="40">
        <v>0</v>
      </c>
      <c r="L463" s="40">
        <v>218827.19</v>
      </c>
      <c r="M463" s="48">
        <f t="shared" si="229"/>
        <v>12821376.42</v>
      </c>
      <c r="N463" s="40">
        <v>37466637</v>
      </c>
      <c r="O463" s="40">
        <v>0</v>
      </c>
      <c r="P463" s="40">
        <v>0</v>
      </c>
      <c r="Q463" s="4">
        <f t="shared" si="227"/>
        <v>37466637</v>
      </c>
      <c r="R463" s="40">
        <v>15207145</v>
      </c>
      <c r="S463" s="40">
        <v>147145</v>
      </c>
      <c r="T463" s="4">
        <f t="shared" si="228"/>
        <v>15354290</v>
      </c>
      <c r="U463" s="4">
        <f t="shared" si="220"/>
        <v>65642303.42</v>
      </c>
      <c r="V463" s="5">
        <f t="shared" si="230"/>
        <v>1.043475681467154</v>
      </c>
      <c r="W463" s="5">
        <f t="shared" si="231"/>
        <v>2.546228094940078</v>
      </c>
      <c r="X463" s="5">
        <f t="shared" si="232"/>
        <v>0.8713391825480957</v>
      </c>
      <c r="Y463" s="54"/>
      <c r="Z463" s="12">
        <f t="shared" si="233"/>
        <v>4.4610429589553275</v>
      </c>
      <c r="AA463" s="14">
        <v>131657.14285714287</v>
      </c>
      <c r="AB463" s="18">
        <f t="shared" si="244"/>
        <v>5873.281701390329</v>
      </c>
      <c r="AC463" s="19">
        <v>305.5773526857001</v>
      </c>
      <c r="AD463" s="18">
        <f t="shared" si="240"/>
        <v>5567.7043487046285</v>
      </c>
      <c r="AE463" s="21"/>
      <c r="AF463" s="2">
        <f t="shared" si="245"/>
        <v>2487669364.3279796</v>
      </c>
      <c r="AG463" s="5">
        <f t="shared" si="234"/>
        <v>0.5153971264771986</v>
      </c>
      <c r="AH463" s="5">
        <f t="shared" si="235"/>
        <v>1.506093918157056</v>
      </c>
      <c r="AI463" s="5">
        <f t="shared" si="236"/>
        <v>0.6113008914312882</v>
      </c>
      <c r="AJ463" s="5">
        <f t="shared" si="237"/>
        <v>2.6387069102220764</v>
      </c>
      <c r="AL463" s="14">
        <v>5473.307849899457</v>
      </c>
      <c r="AM463" s="13">
        <f t="shared" si="238"/>
        <v>399.9738514908713</v>
      </c>
      <c r="AN463" s="29">
        <f t="shared" si="241"/>
        <v>0.073077170599534</v>
      </c>
      <c r="AO463" s="71"/>
      <c r="AP463" s="93">
        <v>25550306</v>
      </c>
      <c r="AQ463" s="93">
        <v>25982057.94</v>
      </c>
      <c r="AR463" s="16">
        <f t="shared" si="242"/>
        <v>431751.94000000134</v>
      </c>
      <c r="AS463" s="73">
        <f t="shared" si="243"/>
        <v>0.016898112296580767</v>
      </c>
    </row>
    <row r="464" spans="1:45" ht="12.75">
      <c r="A464" s="1" t="s">
        <v>927</v>
      </c>
      <c r="B464" s="1" t="s">
        <v>928</v>
      </c>
      <c r="C464" s="2" t="s">
        <v>898</v>
      </c>
      <c r="D464" s="1"/>
      <c r="F464" s="67">
        <v>796095265</v>
      </c>
      <c r="G464" s="62">
        <v>66.7</v>
      </c>
      <c r="H464" s="10">
        <f t="shared" si="239"/>
        <v>0.667</v>
      </c>
      <c r="I464" s="40">
        <v>5940564.23</v>
      </c>
      <c r="J464" s="40">
        <v>0</v>
      </c>
      <c r="K464" s="40">
        <v>0</v>
      </c>
      <c r="L464" s="40">
        <v>104554.65</v>
      </c>
      <c r="M464" s="48">
        <f t="shared" si="229"/>
        <v>6045118.880000001</v>
      </c>
      <c r="N464" s="40">
        <v>9167652</v>
      </c>
      <c r="O464" s="40">
        <v>4239891.37</v>
      </c>
      <c r="P464" s="40">
        <v>0</v>
      </c>
      <c r="Q464" s="4">
        <f t="shared" si="227"/>
        <v>13407543.370000001</v>
      </c>
      <c r="R464" s="40">
        <v>5579402.79</v>
      </c>
      <c r="S464" s="40">
        <v>0</v>
      </c>
      <c r="T464" s="4">
        <f t="shared" si="228"/>
        <v>5579402.79</v>
      </c>
      <c r="U464" s="4">
        <f t="shared" si="220"/>
        <v>25032065.04</v>
      </c>
      <c r="V464" s="5">
        <f t="shared" si="230"/>
        <v>0.7008461217263993</v>
      </c>
      <c r="W464" s="5">
        <f t="shared" si="231"/>
        <v>1.6841631849173226</v>
      </c>
      <c r="X464" s="5">
        <f t="shared" si="232"/>
        <v>0.7593461669439776</v>
      </c>
      <c r="Y464" s="39"/>
      <c r="Z464" s="12">
        <f t="shared" si="233"/>
        <v>3.144355473587699</v>
      </c>
      <c r="AA464" s="14">
        <v>187780.13984077534</v>
      </c>
      <c r="AB464" s="18">
        <f t="shared" si="244"/>
        <v>5904.4751053940545</v>
      </c>
      <c r="AC464" s="19">
        <v>214.67344130280003</v>
      </c>
      <c r="AD464" s="18">
        <f t="shared" si="240"/>
        <v>5689.801664091255</v>
      </c>
      <c r="AE464" s="21"/>
      <c r="AF464" s="2">
        <f t="shared" si="245"/>
        <v>1193546124.437781</v>
      </c>
      <c r="AG464" s="5">
        <f t="shared" si="234"/>
        <v>0.506483893351633</v>
      </c>
      <c r="AH464" s="5">
        <f t="shared" si="235"/>
        <v>1.1233368443398544</v>
      </c>
      <c r="AI464" s="5">
        <f t="shared" si="236"/>
        <v>0.4674643631915083</v>
      </c>
      <c r="AJ464" s="5">
        <f t="shared" si="237"/>
        <v>2.0972851008829956</v>
      </c>
      <c r="AL464" s="14">
        <v>5581.698728073722</v>
      </c>
      <c r="AM464" s="13">
        <f t="shared" si="238"/>
        <v>322.77637732033236</v>
      </c>
      <c r="AN464" s="29">
        <f t="shared" si="241"/>
        <v>0.05782762435688184</v>
      </c>
      <c r="AO464" s="71"/>
      <c r="AP464" s="93">
        <v>8834173.61</v>
      </c>
      <c r="AQ464" s="93">
        <v>9473610.02</v>
      </c>
      <c r="AR464" s="16">
        <f t="shared" si="242"/>
        <v>639436.4100000001</v>
      </c>
      <c r="AS464" s="73">
        <f t="shared" si="243"/>
        <v>0.07238214214809846</v>
      </c>
    </row>
    <row r="465" spans="1:45" ht="12.75">
      <c r="A465" s="1" t="s">
        <v>929</v>
      </c>
      <c r="B465" s="1" t="s">
        <v>930</v>
      </c>
      <c r="C465" s="2" t="s">
        <v>931</v>
      </c>
      <c r="D465" s="1"/>
      <c r="F465" s="67">
        <v>175864991</v>
      </c>
      <c r="G465" s="62">
        <v>91.17</v>
      </c>
      <c r="H465" s="10">
        <f t="shared" si="239"/>
        <v>0.9117000000000001</v>
      </c>
      <c r="I465" s="40">
        <v>1820174.42</v>
      </c>
      <c r="J465" s="40">
        <v>0</v>
      </c>
      <c r="K465" s="40">
        <v>0</v>
      </c>
      <c r="L465" s="40">
        <v>0</v>
      </c>
      <c r="M465" s="48">
        <f t="shared" si="229"/>
        <v>1820174.42</v>
      </c>
      <c r="N465" s="40">
        <v>2660401</v>
      </c>
      <c r="O465" s="40">
        <v>0</v>
      </c>
      <c r="P465" s="40">
        <v>0</v>
      </c>
      <c r="Q465" s="4">
        <f t="shared" si="227"/>
        <v>2660401</v>
      </c>
      <c r="R465" s="40">
        <v>157500</v>
      </c>
      <c r="S465" s="40">
        <v>0</v>
      </c>
      <c r="T465" s="4">
        <f t="shared" si="228"/>
        <v>157500</v>
      </c>
      <c r="U465" s="4">
        <f t="shared" si="220"/>
        <v>4638075.42</v>
      </c>
      <c r="V465" s="5">
        <f t="shared" si="230"/>
        <v>0.08955733549038195</v>
      </c>
      <c r="W465" s="5">
        <f t="shared" si="231"/>
        <v>1.5127519041012547</v>
      </c>
      <c r="X465" s="5">
        <f t="shared" si="232"/>
        <v>1.0349839440187387</v>
      </c>
      <c r="Y465" s="53"/>
      <c r="Z465" s="12">
        <f t="shared" si="233"/>
        <v>2.637293183610375</v>
      </c>
      <c r="AA465" s="14">
        <v>107503.2417195208</v>
      </c>
      <c r="AB465" s="18">
        <f t="shared" si="244"/>
        <v>2835.1756660291067</v>
      </c>
      <c r="AC465" s="19">
        <v>205.20030419550005</v>
      </c>
      <c r="AD465" s="18">
        <f t="shared" si="240"/>
        <v>2629.9753618336067</v>
      </c>
      <c r="AE465" s="21"/>
      <c r="AF465" s="2">
        <f t="shared" si="245"/>
        <v>192897873.20390478</v>
      </c>
      <c r="AG465" s="5">
        <f t="shared" si="234"/>
        <v>0.9435948617618841</v>
      </c>
      <c r="AH465" s="5">
        <f t="shared" si="235"/>
        <v>1.379175910969114</v>
      </c>
      <c r="AI465" s="5">
        <f t="shared" si="236"/>
        <v>0.08164942276658121</v>
      </c>
      <c r="AJ465" s="5">
        <f t="shared" si="237"/>
        <v>2.4044201954975795</v>
      </c>
      <c r="AL465" s="14">
        <v>2219.4764034341015</v>
      </c>
      <c r="AM465" s="13">
        <f t="shared" si="238"/>
        <v>615.6992625950052</v>
      </c>
      <c r="AN465" s="29">
        <f t="shared" si="241"/>
        <v>0.27740743791750155</v>
      </c>
      <c r="AO465" s="71"/>
      <c r="AP465" s="93">
        <v>1303025.51</v>
      </c>
      <c r="AQ465" s="93">
        <v>1295088.02</v>
      </c>
      <c r="AR465" s="16">
        <f t="shared" si="242"/>
        <v>-7937.489999999991</v>
      </c>
      <c r="AS465" s="73">
        <f t="shared" si="243"/>
        <v>-0.006091584500137677</v>
      </c>
    </row>
    <row r="466" spans="1:45" ht="12.75">
      <c r="A466" s="1" t="s">
        <v>932</v>
      </c>
      <c r="B466" s="1" t="s">
        <v>933</v>
      </c>
      <c r="C466" s="2" t="s">
        <v>931</v>
      </c>
      <c r="D466" s="1"/>
      <c r="F466" s="67">
        <v>57321054</v>
      </c>
      <c r="G466" s="62">
        <v>78.61</v>
      </c>
      <c r="H466" s="10">
        <f t="shared" si="239"/>
        <v>0.7861</v>
      </c>
      <c r="I466" s="40">
        <v>694744.53</v>
      </c>
      <c r="J466" s="40">
        <v>0</v>
      </c>
      <c r="K466" s="40">
        <v>0</v>
      </c>
      <c r="L466" s="40">
        <v>0</v>
      </c>
      <c r="M466" s="48">
        <f t="shared" si="229"/>
        <v>694744.53</v>
      </c>
      <c r="N466" s="40">
        <v>1261481</v>
      </c>
      <c r="O466" s="40">
        <v>0.01</v>
      </c>
      <c r="P466" s="40">
        <v>0</v>
      </c>
      <c r="Q466" s="4">
        <f t="shared" si="227"/>
        <v>1261481.01</v>
      </c>
      <c r="R466" s="40">
        <v>284433</v>
      </c>
      <c r="S466" s="40">
        <v>0</v>
      </c>
      <c r="T466" s="4">
        <f t="shared" si="228"/>
        <v>284433</v>
      </c>
      <c r="U466" s="4">
        <f t="shared" si="220"/>
        <v>2240658.54</v>
      </c>
      <c r="V466" s="5">
        <f t="shared" si="230"/>
        <v>0.4962103453296584</v>
      </c>
      <c r="W466" s="5">
        <f t="shared" si="231"/>
        <v>2.2007289154173613</v>
      </c>
      <c r="X466" s="5">
        <f t="shared" si="232"/>
        <v>1.2120232995017852</v>
      </c>
      <c r="Y466" s="53"/>
      <c r="Z466" s="12">
        <f t="shared" si="233"/>
        <v>3.908962560248805</v>
      </c>
      <c r="AA466" s="14">
        <v>85459.91902834008</v>
      </c>
      <c r="AB466" s="18">
        <f t="shared" si="244"/>
        <v>3340.5962388367584</v>
      </c>
      <c r="AC466" s="19">
        <v>229.1984832024</v>
      </c>
      <c r="AD466" s="18">
        <f t="shared" si="240"/>
        <v>3111.3977556343584</v>
      </c>
      <c r="AE466" s="21"/>
      <c r="AF466" s="2">
        <f t="shared" si="245"/>
        <v>72918272.48441674</v>
      </c>
      <c r="AG466" s="5">
        <f t="shared" si="234"/>
        <v>0.9527715157383534</v>
      </c>
      <c r="AH466" s="5">
        <f t="shared" si="235"/>
        <v>1.7299930004095878</v>
      </c>
      <c r="AI466" s="5">
        <f t="shared" si="236"/>
        <v>0.39007095246364454</v>
      </c>
      <c r="AJ466" s="5">
        <f t="shared" si="237"/>
        <v>3.072835468611586</v>
      </c>
      <c r="AL466" s="14">
        <v>3044.8567055765798</v>
      </c>
      <c r="AM466" s="13">
        <f t="shared" si="238"/>
        <v>295.73953326017863</v>
      </c>
      <c r="AN466" s="29">
        <f t="shared" si="241"/>
        <v>0.09712757014756687</v>
      </c>
      <c r="AO466" s="71"/>
      <c r="AP466" s="93">
        <v>1363783</v>
      </c>
      <c r="AQ466" s="93">
        <v>1014878</v>
      </c>
      <c r="AR466" s="16">
        <f t="shared" si="242"/>
        <v>-348905</v>
      </c>
      <c r="AS466" s="73">
        <f t="shared" si="243"/>
        <v>-0.2558361557520515</v>
      </c>
    </row>
    <row r="467" spans="1:45" ht="12.75">
      <c r="A467" s="1" t="s">
        <v>934</v>
      </c>
      <c r="B467" s="1" t="s">
        <v>935</v>
      </c>
      <c r="C467" s="2" t="s">
        <v>931</v>
      </c>
      <c r="D467" s="1"/>
      <c r="F467" s="67">
        <v>56502969</v>
      </c>
      <c r="G467" s="62">
        <v>79.41</v>
      </c>
      <c r="H467" s="10">
        <f t="shared" si="239"/>
        <v>0.7940999999999999</v>
      </c>
      <c r="I467" s="40">
        <v>645220.32</v>
      </c>
      <c r="J467" s="40">
        <v>0</v>
      </c>
      <c r="K467" s="40">
        <v>0</v>
      </c>
      <c r="L467" s="40">
        <v>0</v>
      </c>
      <c r="M467" s="48">
        <f t="shared" si="229"/>
        <v>645220.32</v>
      </c>
      <c r="N467" s="40">
        <v>1152477</v>
      </c>
      <c r="O467" s="40">
        <v>0</v>
      </c>
      <c r="P467" s="40">
        <v>0</v>
      </c>
      <c r="Q467" s="4">
        <f t="shared" si="227"/>
        <v>1152477</v>
      </c>
      <c r="R467" s="40">
        <v>166119</v>
      </c>
      <c r="S467" s="40">
        <v>0</v>
      </c>
      <c r="T467" s="4">
        <f t="shared" si="228"/>
        <v>166119</v>
      </c>
      <c r="U467" s="4">
        <f t="shared" si="220"/>
        <v>1963816.3199999998</v>
      </c>
      <c r="V467" s="5">
        <f t="shared" si="230"/>
        <v>0.29400047986858885</v>
      </c>
      <c r="W467" s="5">
        <f>(Q467/F466)*100</f>
        <v>2.010564913897082</v>
      </c>
      <c r="X467" s="5">
        <f>(M466/F466)*100</f>
        <v>1.2120232995017852</v>
      </c>
      <c r="Y467" s="39"/>
      <c r="Z467" s="12">
        <f t="shared" si="233"/>
        <v>3.4755984592597247</v>
      </c>
      <c r="AA467" s="14">
        <v>80477.35849056604</v>
      </c>
      <c r="AB467" s="18">
        <f t="shared" si="244"/>
        <v>2797.0698317510387</v>
      </c>
      <c r="AC467" s="19">
        <v>280.2339040599</v>
      </c>
      <c r="AD467" s="18">
        <f t="shared" si="240"/>
        <v>2516.8359276911387</v>
      </c>
      <c r="AE467" s="21"/>
      <c r="AF467" s="2">
        <f t="shared" si="245"/>
        <v>71153468.07706839</v>
      </c>
      <c r="AG467" s="5">
        <f t="shared" si="234"/>
        <v>0.9068009437026219</v>
      </c>
      <c r="AH467" s="5">
        <f t="shared" si="235"/>
        <v>1.619706011731879</v>
      </c>
      <c r="AI467" s="5">
        <f t="shared" si="236"/>
        <v>0.23346578106364638</v>
      </c>
      <c r="AJ467" s="5">
        <f t="shared" si="237"/>
        <v>2.759972736498147</v>
      </c>
      <c r="AL467" s="14">
        <v>2854.920092425904</v>
      </c>
      <c r="AM467" s="13">
        <f t="shared" si="238"/>
        <v>-57.85026067486524</v>
      </c>
      <c r="AN467" s="29">
        <f t="shared" si="241"/>
        <v>-0.02026335547125884</v>
      </c>
      <c r="AO467" s="71"/>
      <c r="AP467" s="93">
        <v>671727.65</v>
      </c>
      <c r="AQ467" s="93">
        <v>695606.82</v>
      </c>
      <c r="AR467" s="16">
        <f t="shared" si="242"/>
        <v>23879.169999999925</v>
      </c>
      <c r="AS467" s="73">
        <f t="shared" si="243"/>
        <v>0.03554888651673029</v>
      </c>
    </row>
    <row r="468" spans="1:45" ht="12.75">
      <c r="A468" s="1" t="s">
        <v>936</v>
      </c>
      <c r="B468" s="1" t="s">
        <v>937</v>
      </c>
      <c r="C468" s="2" t="s">
        <v>931</v>
      </c>
      <c r="D468" s="1"/>
      <c r="F468" s="67">
        <v>140411811</v>
      </c>
      <c r="G468" s="62">
        <v>62.5</v>
      </c>
      <c r="H468" s="10">
        <f t="shared" si="239"/>
        <v>0.625</v>
      </c>
      <c r="I468" s="40">
        <v>2099185.04</v>
      </c>
      <c r="J468" s="40">
        <v>0</v>
      </c>
      <c r="K468" s="40">
        <v>0</v>
      </c>
      <c r="L468" s="40">
        <v>0</v>
      </c>
      <c r="M468" s="48">
        <f t="shared" si="229"/>
        <v>2099185.04</v>
      </c>
      <c r="N468" s="40">
        <v>0</v>
      </c>
      <c r="O468" s="40">
        <v>0</v>
      </c>
      <c r="P468" s="40">
        <v>0</v>
      </c>
      <c r="Q468" s="4">
        <f t="shared" si="227"/>
        <v>0</v>
      </c>
      <c r="R468" s="40">
        <v>0</v>
      </c>
      <c r="S468" s="40">
        <v>0</v>
      </c>
      <c r="T468" s="4">
        <f t="shared" si="228"/>
        <v>0</v>
      </c>
      <c r="U468" s="4">
        <f t="shared" si="220"/>
        <v>2099185.04</v>
      </c>
      <c r="V468" s="5">
        <f t="shared" si="230"/>
        <v>0</v>
      </c>
      <c r="W468" s="5">
        <f aca="true" t="shared" si="246" ref="W468:W499">(Q468/F468)*100</f>
        <v>0</v>
      </c>
      <c r="X468" s="5">
        <f aca="true" t="shared" si="247" ref="X468:X499">(M468/F468)*100</f>
        <v>1.495020272902826</v>
      </c>
      <c r="Y468" s="53"/>
      <c r="Z468" s="12">
        <f t="shared" si="233"/>
        <v>1.495020272902826</v>
      </c>
      <c r="AA468" s="14">
        <v>59933.14794215795</v>
      </c>
      <c r="AB468" s="18">
        <f t="shared" si="244"/>
        <v>896.0127119241042</v>
      </c>
      <c r="AC468" s="19">
        <v>0</v>
      </c>
      <c r="AD468" s="18">
        <f t="shared" si="240"/>
        <v>896.0127119241042</v>
      </c>
      <c r="AE468" s="21"/>
      <c r="AF468" s="2">
        <f t="shared" si="245"/>
        <v>224658897.6</v>
      </c>
      <c r="AG468" s="5">
        <f t="shared" si="234"/>
        <v>0.9343876705642662</v>
      </c>
      <c r="AH468" s="5">
        <f t="shared" si="235"/>
        <v>0</v>
      </c>
      <c r="AI468" s="5">
        <f t="shared" si="236"/>
        <v>0</v>
      </c>
      <c r="AJ468" s="5">
        <f t="shared" si="237"/>
        <v>0.9343876705642662</v>
      </c>
      <c r="AL468" s="14">
        <v>1033.7709104085889</v>
      </c>
      <c r="AM468" s="13">
        <f t="shared" si="238"/>
        <v>-137.75819848448464</v>
      </c>
      <c r="AN468" s="29">
        <f t="shared" si="241"/>
        <v>-0.1332579559914652</v>
      </c>
      <c r="AO468" s="71"/>
      <c r="AP468" s="93">
        <v>8198819.18</v>
      </c>
      <c r="AQ468" s="93">
        <v>8198819.18</v>
      </c>
      <c r="AR468" s="16">
        <f t="shared" si="242"/>
        <v>0</v>
      </c>
      <c r="AS468" s="73">
        <f t="shared" si="243"/>
        <v>0</v>
      </c>
    </row>
    <row r="469" spans="1:45" ht="12.75">
      <c r="A469" s="1" t="s">
        <v>938</v>
      </c>
      <c r="B469" s="1" t="s">
        <v>939</v>
      </c>
      <c r="C469" s="2" t="s">
        <v>931</v>
      </c>
      <c r="D469" s="1"/>
      <c r="F469" s="67">
        <v>122834067</v>
      </c>
      <c r="G469" s="62">
        <v>82.28</v>
      </c>
      <c r="H469" s="10">
        <f t="shared" si="239"/>
        <v>0.8228</v>
      </c>
      <c r="I469" s="40">
        <v>1708366.02</v>
      </c>
      <c r="J469" s="40">
        <v>0</v>
      </c>
      <c r="K469" s="40">
        <v>0</v>
      </c>
      <c r="L469" s="40">
        <v>0</v>
      </c>
      <c r="M469" s="48">
        <f t="shared" si="229"/>
        <v>1708366.02</v>
      </c>
      <c r="N469" s="40">
        <v>1830643</v>
      </c>
      <c r="O469" s="40">
        <v>0</v>
      </c>
      <c r="P469" s="40">
        <v>0</v>
      </c>
      <c r="Q469" s="4">
        <f t="shared" si="227"/>
        <v>1830643</v>
      </c>
      <c r="R469" s="40">
        <v>117652</v>
      </c>
      <c r="S469" s="40">
        <v>0</v>
      </c>
      <c r="T469" s="4">
        <f t="shared" si="228"/>
        <v>117652</v>
      </c>
      <c r="U469" s="4">
        <f t="shared" si="220"/>
        <v>3656661.02</v>
      </c>
      <c r="V469" s="5">
        <f t="shared" si="230"/>
        <v>0.09578124609356133</v>
      </c>
      <c r="W469" s="5">
        <f t="shared" si="246"/>
        <v>1.4903381811822611</v>
      </c>
      <c r="X469" s="5">
        <f t="shared" si="247"/>
        <v>1.3907917092739428</v>
      </c>
      <c r="Y469" s="69">
        <v>0.135</v>
      </c>
      <c r="Z469" s="12">
        <f t="shared" si="233"/>
        <v>2.841911136549765</v>
      </c>
      <c r="AA469" s="14">
        <v>72255.26315789473</v>
      </c>
      <c r="AB469" s="18">
        <f t="shared" si="244"/>
        <v>2053.4303704275494</v>
      </c>
      <c r="AC469" s="19">
        <v>214.00718146785005</v>
      </c>
      <c r="AD469" s="18">
        <f t="shared" si="240"/>
        <v>1839.4231889596995</v>
      </c>
      <c r="AE469" s="21"/>
      <c r="AF469" s="2">
        <f t="shared" si="245"/>
        <v>149287879.1929995</v>
      </c>
      <c r="AG469" s="5">
        <f t="shared" si="234"/>
        <v>1.1443434183906</v>
      </c>
      <c r="AH469" s="5">
        <f t="shared" si="235"/>
        <v>1.2262502554767645</v>
      </c>
      <c r="AI469" s="5">
        <f t="shared" si="236"/>
        <v>0.07880880928578227</v>
      </c>
      <c r="AJ469" s="5">
        <f t="shared" si="237"/>
        <v>2.449402483153147</v>
      </c>
      <c r="AL469" s="14">
        <v>2943.3812968297407</v>
      </c>
      <c r="AM469" s="13">
        <f t="shared" si="238"/>
        <v>-889.9509264021913</v>
      </c>
      <c r="AN469" s="29">
        <f t="shared" si="241"/>
        <v>-0.30235665605429385</v>
      </c>
      <c r="AO469" s="71"/>
      <c r="AP469" s="93">
        <v>1198354</v>
      </c>
      <c r="AQ469" s="93">
        <v>1213990</v>
      </c>
      <c r="AR469" s="16">
        <f t="shared" si="242"/>
        <v>15636</v>
      </c>
      <c r="AS469" s="73">
        <f t="shared" si="243"/>
        <v>0.013047897365886876</v>
      </c>
    </row>
    <row r="470" spans="1:45" ht="12.75">
      <c r="A470" s="1" t="s">
        <v>940</v>
      </c>
      <c r="B470" s="1" t="s">
        <v>941</v>
      </c>
      <c r="C470" s="2" t="s">
        <v>931</v>
      </c>
      <c r="D470" s="1"/>
      <c r="F470" s="67">
        <v>110088869</v>
      </c>
      <c r="G470" s="62">
        <v>76.63</v>
      </c>
      <c r="H470" s="10">
        <f t="shared" si="239"/>
        <v>0.7663</v>
      </c>
      <c r="I470" s="40">
        <v>1336474.93</v>
      </c>
      <c r="J470" s="40">
        <v>0</v>
      </c>
      <c r="K470" s="40">
        <v>0</v>
      </c>
      <c r="L470" s="40">
        <v>0</v>
      </c>
      <c r="M470" s="48">
        <f t="shared" si="229"/>
        <v>1336474.93</v>
      </c>
      <c r="N470" s="40">
        <v>2211580.5</v>
      </c>
      <c r="O470" s="40">
        <v>0</v>
      </c>
      <c r="P470" s="40">
        <v>0</v>
      </c>
      <c r="Q470" s="4">
        <f t="shared" si="227"/>
        <v>2211580.5</v>
      </c>
      <c r="R470" s="40">
        <v>131006.09</v>
      </c>
      <c r="S470" s="40">
        <v>0</v>
      </c>
      <c r="T470" s="4">
        <f t="shared" si="228"/>
        <v>131006.09</v>
      </c>
      <c r="U470" s="4">
        <f t="shared" si="220"/>
        <v>3679061.5199999996</v>
      </c>
      <c r="V470" s="5">
        <f t="shared" si="230"/>
        <v>0.11900030510804867</v>
      </c>
      <c r="W470" s="5">
        <f t="shared" si="246"/>
        <v>2.0089047331388246</v>
      </c>
      <c r="X470" s="5">
        <f t="shared" si="247"/>
        <v>1.2139964213820744</v>
      </c>
      <c r="Y470" s="39"/>
      <c r="Z470" s="12">
        <f t="shared" si="233"/>
        <v>3.3419014596289474</v>
      </c>
      <c r="AA470" s="14">
        <v>74949.15662650602</v>
      </c>
      <c r="AB470" s="18">
        <f t="shared" si="244"/>
        <v>2504.7269592807907</v>
      </c>
      <c r="AC470" s="19">
        <v>205.33322241382504</v>
      </c>
      <c r="AD470" s="18">
        <f t="shared" si="240"/>
        <v>2299.393736866966</v>
      </c>
      <c r="AE470" s="21"/>
      <c r="AF470" s="2">
        <f t="shared" si="245"/>
        <v>143662885.29296622</v>
      </c>
      <c r="AG470" s="5">
        <f t="shared" si="234"/>
        <v>0.9302854577050835</v>
      </c>
      <c r="AH470" s="5">
        <f t="shared" si="235"/>
        <v>1.539423697004281</v>
      </c>
      <c r="AI470" s="5">
        <f t="shared" si="236"/>
        <v>0.09118993380429767</v>
      </c>
      <c r="AJ470" s="5">
        <f t="shared" si="237"/>
        <v>2.5608990885136618</v>
      </c>
      <c r="AL470" s="14">
        <v>3102.166334620954</v>
      </c>
      <c r="AM470" s="13">
        <f t="shared" si="238"/>
        <v>-597.4393753401632</v>
      </c>
      <c r="AN470" s="29">
        <f t="shared" si="241"/>
        <v>-0.1925877953972326</v>
      </c>
      <c r="AO470" s="71"/>
      <c r="AP470" s="93">
        <v>1335150.44</v>
      </c>
      <c r="AQ470" s="93">
        <v>1335917.05</v>
      </c>
      <c r="AR470" s="16">
        <f t="shared" si="242"/>
        <v>766.6100000001024</v>
      </c>
      <c r="AS470" s="73">
        <f t="shared" si="243"/>
        <v>0.0005741749970887943</v>
      </c>
    </row>
    <row r="471" spans="1:45" ht="12.75">
      <c r="A471" s="1" t="s">
        <v>942</v>
      </c>
      <c r="B471" s="1" t="s">
        <v>943</v>
      </c>
      <c r="C471" s="2" t="s">
        <v>931</v>
      </c>
      <c r="D471" s="1"/>
      <c r="F471" s="67">
        <v>93022987</v>
      </c>
      <c r="G471" s="62">
        <v>79.38</v>
      </c>
      <c r="H471" s="10">
        <f t="shared" si="239"/>
        <v>0.7938</v>
      </c>
      <c r="I471" s="40">
        <v>1202094.73</v>
      </c>
      <c r="J471" s="40">
        <v>0</v>
      </c>
      <c r="K471" s="40">
        <v>0</v>
      </c>
      <c r="L471" s="40">
        <v>0</v>
      </c>
      <c r="M471" s="48">
        <f t="shared" si="229"/>
        <v>1202094.73</v>
      </c>
      <c r="N471" s="40">
        <v>0</v>
      </c>
      <c r="O471" s="40">
        <v>1787296.53</v>
      </c>
      <c r="P471" s="40">
        <v>0</v>
      </c>
      <c r="Q471" s="4">
        <f t="shared" si="227"/>
        <v>1787296.53</v>
      </c>
      <c r="R471" s="40">
        <v>1202787.22</v>
      </c>
      <c r="S471" s="40">
        <v>0</v>
      </c>
      <c r="T471" s="4">
        <f t="shared" si="228"/>
        <v>1202787.22</v>
      </c>
      <c r="U471" s="4">
        <f aca="true" t="shared" si="248" ref="U471:U534">M471+Q471+T471</f>
        <v>4192178.4799999995</v>
      </c>
      <c r="V471" s="5">
        <f t="shared" si="230"/>
        <v>1.2929999979467441</v>
      </c>
      <c r="W471" s="5">
        <f t="shared" si="246"/>
        <v>1.9213493219692033</v>
      </c>
      <c r="X471" s="5">
        <f t="shared" si="247"/>
        <v>1.2922555690455306</v>
      </c>
      <c r="Y471" s="53"/>
      <c r="Z471" s="12">
        <f t="shared" si="233"/>
        <v>4.506604888961477</v>
      </c>
      <c r="AA471" s="14">
        <v>57029.32022932023</v>
      </c>
      <c r="AB471" s="18">
        <f t="shared" si="244"/>
        <v>2570.086133596042</v>
      </c>
      <c r="AC471" s="19">
        <v>261.08616190117505</v>
      </c>
      <c r="AD471" s="18">
        <f t="shared" si="240"/>
        <v>2308.999971694867</v>
      </c>
      <c r="AE471" s="21"/>
      <c r="AF471" s="2">
        <f t="shared" si="245"/>
        <v>117186932.47669439</v>
      </c>
      <c r="AG471" s="5">
        <f t="shared" si="234"/>
        <v>1.0257924707083421</v>
      </c>
      <c r="AH471" s="5">
        <f t="shared" si="235"/>
        <v>1.5251670917791533</v>
      </c>
      <c r="AI471" s="5">
        <f t="shared" si="236"/>
        <v>1.0263833983701254</v>
      </c>
      <c r="AJ471" s="5">
        <f t="shared" si="237"/>
        <v>3.5773429608576204</v>
      </c>
      <c r="AL471" s="14">
        <v>2400.506715247226</v>
      </c>
      <c r="AM471" s="13">
        <f t="shared" si="238"/>
        <v>169.57941834881603</v>
      </c>
      <c r="AN471" s="29">
        <f t="shared" si="241"/>
        <v>0.07064317598934573</v>
      </c>
      <c r="AO471" s="71"/>
      <c r="AP471" s="93">
        <v>5168405.05</v>
      </c>
      <c r="AQ471" s="93">
        <v>5256599.06</v>
      </c>
      <c r="AR471" s="16">
        <f t="shared" si="242"/>
        <v>88194.00999999978</v>
      </c>
      <c r="AS471" s="73">
        <f t="shared" si="243"/>
        <v>0.017064066989099427</v>
      </c>
    </row>
    <row r="472" spans="1:45" ht="12.75">
      <c r="A472" s="1" t="s">
        <v>944</v>
      </c>
      <c r="B472" s="1" t="s">
        <v>945</v>
      </c>
      <c r="C472" s="2" t="s">
        <v>931</v>
      </c>
      <c r="D472" s="1"/>
      <c r="F472" s="67">
        <v>723673780</v>
      </c>
      <c r="G472" s="62">
        <v>94.63</v>
      </c>
      <c r="H472" s="10">
        <f t="shared" si="239"/>
        <v>0.9462999999999999</v>
      </c>
      <c r="I472" s="40">
        <v>8076216.41</v>
      </c>
      <c r="J472" s="40">
        <v>0</v>
      </c>
      <c r="K472" s="40">
        <v>0</v>
      </c>
      <c r="L472" s="40">
        <v>0</v>
      </c>
      <c r="M472" s="48">
        <f t="shared" si="229"/>
        <v>8076216.41</v>
      </c>
      <c r="N472" s="40">
        <v>13549736</v>
      </c>
      <c r="O472" s="40">
        <v>0</v>
      </c>
      <c r="P472" s="40">
        <v>0</v>
      </c>
      <c r="Q472" s="4">
        <f t="shared" si="227"/>
        <v>13549736</v>
      </c>
      <c r="R472" s="40">
        <v>1390000</v>
      </c>
      <c r="S472" s="40">
        <v>0</v>
      </c>
      <c r="T472" s="4">
        <f t="shared" si="228"/>
        <v>1390000</v>
      </c>
      <c r="U472" s="4">
        <f t="shared" si="248"/>
        <v>23015952.41</v>
      </c>
      <c r="V472" s="5">
        <f t="shared" si="230"/>
        <v>0.19207549567430784</v>
      </c>
      <c r="W472" s="5">
        <f t="shared" si="246"/>
        <v>1.8723541427741104</v>
      </c>
      <c r="X472" s="5">
        <f t="shared" si="247"/>
        <v>1.1160023526069993</v>
      </c>
      <c r="Y472" s="56"/>
      <c r="Z472" s="12">
        <f t="shared" si="233"/>
        <v>3.1804319910554173</v>
      </c>
      <c r="AA472" s="14">
        <v>96924.06462585034</v>
      </c>
      <c r="AB472" s="18">
        <f t="shared" si="244"/>
        <v>3082.6039583917714</v>
      </c>
      <c r="AC472" s="19">
        <v>240.48421305930003</v>
      </c>
      <c r="AD472" s="18">
        <f t="shared" si="240"/>
        <v>2842.119745332471</v>
      </c>
      <c r="AE472" s="21"/>
      <c r="AF472" s="2">
        <f t="shared" si="245"/>
        <v>764740336.0456516</v>
      </c>
      <c r="AG472" s="5">
        <f t="shared" si="234"/>
        <v>1.0560730262720033</v>
      </c>
      <c r="AH472" s="5">
        <f t="shared" si="235"/>
        <v>1.7718087253071404</v>
      </c>
      <c r="AI472" s="5">
        <f t="shared" si="236"/>
        <v>0.1817610415565975</v>
      </c>
      <c r="AJ472" s="5">
        <f t="shared" si="237"/>
        <v>3.009642793135741</v>
      </c>
      <c r="AL472" s="14">
        <v>3099.3514961251544</v>
      </c>
      <c r="AM472" s="13">
        <f t="shared" si="238"/>
        <v>-16.74753773338307</v>
      </c>
      <c r="AN472" s="29">
        <f t="shared" si="241"/>
        <v>-0.0054035619239447465</v>
      </c>
      <c r="AO472" s="71"/>
      <c r="AP472" s="93">
        <v>10793686.43</v>
      </c>
      <c r="AQ472" s="93">
        <v>10938686.43</v>
      </c>
      <c r="AR472" s="16">
        <f t="shared" si="242"/>
        <v>145000</v>
      </c>
      <c r="AS472" s="73">
        <f t="shared" si="243"/>
        <v>0.013433779176406925</v>
      </c>
    </row>
    <row r="473" spans="1:45" ht="12.75">
      <c r="A473" s="1" t="s">
        <v>946</v>
      </c>
      <c r="B473" s="1" t="s">
        <v>947</v>
      </c>
      <c r="C473" s="2" t="s">
        <v>931</v>
      </c>
      <c r="D473" s="1"/>
      <c r="F473" s="67">
        <v>243430501</v>
      </c>
      <c r="G473" s="62">
        <v>80.75</v>
      </c>
      <c r="H473" s="10">
        <f t="shared" si="239"/>
        <v>0.8075</v>
      </c>
      <c r="I473" s="40">
        <v>2722185.73</v>
      </c>
      <c r="J473" s="40">
        <v>0</v>
      </c>
      <c r="K473" s="40">
        <v>0</v>
      </c>
      <c r="L473" s="40">
        <v>0</v>
      </c>
      <c r="M473" s="48">
        <f t="shared" si="229"/>
        <v>2722185.73</v>
      </c>
      <c r="N473" s="40">
        <v>0</v>
      </c>
      <c r="O473" s="40">
        <v>4357012.4</v>
      </c>
      <c r="P473" s="40">
        <v>0</v>
      </c>
      <c r="Q473" s="4">
        <f t="shared" si="227"/>
        <v>4357012.4</v>
      </c>
      <c r="R473" s="40">
        <v>0</v>
      </c>
      <c r="S473" s="40">
        <v>0</v>
      </c>
      <c r="T473" s="4">
        <f t="shared" si="228"/>
        <v>0</v>
      </c>
      <c r="U473" s="4">
        <f t="shared" si="248"/>
        <v>7079198.130000001</v>
      </c>
      <c r="V473" s="5">
        <f t="shared" si="230"/>
        <v>0</v>
      </c>
      <c r="W473" s="5">
        <f t="shared" si="246"/>
        <v>1.7898383243273202</v>
      </c>
      <c r="X473" s="5">
        <f t="shared" si="247"/>
        <v>1.1182599217507259</v>
      </c>
      <c r="Y473" s="39"/>
      <c r="Z473" s="12">
        <f t="shared" si="233"/>
        <v>2.9080982460780462</v>
      </c>
      <c r="AA473" s="14">
        <v>128590.72501632919</v>
      </c>
      <c r="AB473" s="18">
        <f t="shared" si="244"/>
        <v>3739.544618818912</v>
      </c>
      <c r="AC473" s="19">
        <v>220.46784312510002</v>
      </c>
      <c r="AD473" s="18">
        <f t="shared" si="240"/>
        <v>3519.076775693812</v>
      </c>
      <c r="AE473" s="21"/>
      <c r="AF473" s="2">
        <f t="shared" si="245"/>
        <v>301461920.74303406</v>
      </c>
      <c r="AG473" s="5">
        <f t="shared" si="234"/>
        <v>0.9029948868137112</v>
      </c>
      <c r="AH473" s="5">
        <f t="shared" si="235"/>
        <v>1.445294446894311</v>
      </c>
      <c r="AI473" s="5">
        <f t="shared" si="236"/>
        <v>0</v>
      </c>
      <c r="AJ473" s="5">
        <f t="shared" si="237"/>
        <v>2.3482893337080224</v>
      </c>
      <c r="AL473" s="14">
        <v>4128.556103878326</v>
      </c>
      <c r="AM473" s="13">
        <f t="shared" si="238"/>
        <v>-389.0114850594141</v>
      </c>
      <c r="AN473" s="29">
        <f t="shared" si="241"/>
        <v>-0.09422458488428447</v>
      </c>
      <c r="AO473" s="71"/>
      <c r="AP473" s="93">
        <v>1605436.38</v>
      </c>
      <c r="AQ473" s="93">
        <v>1605436.38</v>
      </c>
      <c r="AR473" s="16">
        <f t="shared" si="242"/>
        <v>0</v>
      </c>
      <c r="AS473" s="73">
        <f t="shared" si="243"/>
        <v>0</v>
      </c>
    </row>
    <row r="474" spans="1:45" ht="12.75">
      <c r="A474" s="1" t="s">
        <v>948</v>
      </c>
      <c r="B474" s="1" t="s">
        <v>949</v>
      </c>
      <c r="C474" s="2" t="s">
        <v>931</v>
      </c>
      <c r="D474" s="1"/>
      <c r="F474" s="67">
        <v>293102146</v>
      </c>
      <c r="G474" s="62">
        <v>63.02</v>
      </c>
      <c r="H474" s="10">
        <f t="shared" si="239"/>
        <v>0.6302</v>
      </c>
      <c r="I474" s="40">
        <v>4194333.47</v>
      </c>
      <c r="J474" s="40">
        <v>0</v>
      </c>
      <c r="K474" s="40">
        <v>0</v>
      </c>
      <c r="L474" s="40">
        <v>0</v>
      </c>
      <c r="M474" s="48">
        <f t="shared" si="229"/>
        <v>4194333.47</v>
      </c>
      <c r="N474" s="40">
        <v>6930099</v>
      </c>
      <c r="O474" s="40">
        <v>0</v>
      </c>
      <c r="P474" s="40">
        <v>0</v>
      </c>
      <c r="Q474" s="4">
        <f t="shared" si="227"/>
        <v>6930099</v>
      </c>
      <c r="R474" s="40">
        <v>847900</v>
      </c>
      <c r="S474" s="40">
        <v>15000</v>
      </c>
      <c r="T474" s="4">
        <f t="shared" si="228"/>
        <v>862900</v>
      </c>
      <c r="U474" s="4">
        <f t="shared" si="248"/>
        <v>11987332.469999999</v>
      </c>
      <c r="V474" s="5">
        <f t="shared" si="230"/>
        <v>0.2944024845181447</v>
      </c>
      <c r="W474" s="5">
        <f t="shared" si="246"/>
        <v>2.3643972228030017</v>
      </c>
      <c r="X474" s="5">
        <f t="shared" si="247"/>
        <v>1.4310142478451864</v>
      </c>
      <c r="Y474" s="56"/>
      <c r="Z474" s="12">
        <f t="shared" si="233"/>
        <v>4.089813955166333</v>
      </c>
      <c r="AA474" s="14">
        <v>82178.71700634815</v>
      </c>
      <c r="AB474" s="18">
        <f t="shared" si="244"/>
        <v>3360.956636302275</v>
      </c>
      <c r="AC474" s="19">
        <v>211.4610541524</v>
      </c>
      <c r="AD474" s="18">
        <f t="shared" si="240"/>
        <v>3149.495582149875</v>
      </c>
      <c r="AE474" s="21"/>
      <c r="AF474" s="2">
        <f t="shared" si="245"/>
        <v>465093852.7451603</v>
      </c>
      <c r="AG474" s="5">
        <f t="shared" si="234"/>
        <v>0.9018251789920363</v>
      </c>
      <c r="AH474" s="5">
        <f t="shared" si="235"/>
        <v>1.4900431298104517</v>
      </c>
      <c r="AI474" s="5">
        <f t="shared" si="236"/>
        <v>0.1823072902373086</v>
      </c>
      <c r="AJ474" s="5">
        <f t="shared" si="237"/>
        <v>2.577400754545823</v>
      </c>
      <c r="AL474" s="14">
        <v>3330.6616056044754</v>
      </c>
      <c r="AM474" s="13">
        <f t="shared" si="238"/>
        <v>30.295030697799575</v>
      </c>
      <c r="AN474" s="29">
        <f t="shared" si="241"/>
        <v>0.009095799659389711</v>
      </c>
      <c r="AO474" s="71"/>
      <c r="AP474" s="93">
        <v>2523700.72</v>
      </c>
      <c r="AQ474" s="93">
        <v>2999100.72</v>
      </c>
      <c r="AR474" s="16">
        <f t="shared" si="242"/>
        <v>475400</v>
      </c>
      <c r="AS474" s="73">
        <f t="shared" si="243"/>
        <v>0.18837415872354307</v>
      </c>
    </row>
    <row r="475" spans="1:45" ht="12.75">
      <c r="A475" s="1" t="s">
        <v>950</v>
      </c>
      <c r="B475" s="1" t="s">
        <v>951</v>
      </c>
      <c r="C475" s="2" t="s">
        <v>931</v>
      </c>
      <c r="D475" s="1"/>
      <c r="F475" s="67">
        <v>118829773</v>
      </c>
      <c r="G475" s="62">
        <v>92.91</v>
      </c>
      <c r="H475" s="10">
        <f t="shared" si="239"/>
        <v>0.9290999999999999</v>
      </c>
      <c r="I475" s="40">
        <v>1220881.74</v>
      </c>
      <c r="J475" s="40">
        <v>0</v>
      </c>
      <c r="K475" s="40">
        <v>0</v>
      </c>
      <c r="L475" s="40">
        <v>0</v>
      </c>
      <c r="M475" s="48">
        <f t="shared" si="229"/>
        <v>1220881.74</v>
      </c>
      <c r="N475" s="40">
        <v>1878719</v>
      </c>
      <c r="O475" s="40">
        <v>0</v>
      </c>
      <c r="P475" s="40">
        <v>0</v>
      </c>
      <c r="Q475" s="4">
        <f t="shared" si="227"/>
        <v>1878719</v>
      </c>
      <c r="R475" s="40">
        <v>272120.01</v>
      </c>
      <c r="S475" s="40">
        <v>0</v>
      </c>
      <c r="T475" s="4">
        <f t="shared" si="228"/>
        <v>272120.01</v>
      </c>
      <c r="U475" s="4">
        <f t="shared" si="248"/>
        <v>3371720.75</v>
      </c>
      <c r="V475" s="5">
        <f t="shared" si="230"/>
        <v>0.22899985679514845</v>
      </c>
      <c r="W475" s="5">
        <f t="shared" si="246"/>
        <v>1.5810170738944356</v>
      </c>
      <c r="X475" s="5">
        <f t="shared" si="247"/>
        <v>1.0274207458092175</v>
      </c>
      <c r="Y475" s="39"/>
      <c r="Z475" s="12">
        <f t="shared" si="233"/>
        <v>2.8374376764988014</v>
      </c>
      <c r="AA475" s="14">
        <v>81885.49874266554</v>
      </c>
      <c r="AB475" s="18">
        <f t="shared" si="244"/>
        <v>2323.4499929133444</v>
      </c>
      <c r="AC475" s="37">
        <v>228.311086752</v>
      </c>
      <c r="AD475" s="18">
        <f t="shared" si="240"/>
        <v>2095.1389061613445</v>
      </c>
      <c r="AE475" s="21"/>
      <c r="AF475" s="2">
        <f t="shared" si="245"/>
        <v>127897721.45086645</v>
      </c>
      <c r="AG475" s="5">
        <f t="shared" si="234"/>
        <v>0.9545766149313437</v>
      </c>
      <c r="AH475" s="5">
        <f t="shared" si="235"/>
        <v>1.46892296335532</v>
      </c>
      <c r="AI475" s="5">
        <f t="shared" si="236"/>
        <v>0.2127637669483724</v>
      </c>
      <c r="AJ475" s="5">
        <f t="shared" si="237"/>
        <v>2.6362633452350357</v>
      </c>
      <c r="AL475" s="14">
        <v>2873.0069250430224</v>
      </c>
      <c r="AM475" s="13">
        <f t="shared" si="238"/>
        <v>-549.556932129678</v>
      </c>
      <c r="AN475" s="29">
        <f t="shared" si="241"/>
        <v>-0.19128284284293834</v>
      </c>
      <c r="AO475" s="71"/>
      <c r="AP475" s="93">
        <v>1301721.79</v>
      </c>
      <c r="AQ475" s="93">
        <v>1325863.8</v>
      </c>
      <c r="AR475" s="16">
        <f t="shared" si="242"/>
        <v>24142.01000000001</v>
      </c>
      <c r="AS475" s="73">
        <f t="shared" si="243"/>
        <v>0.01854621331951431</v>
      </c>
    </row>
    <row r="476" spans="1:45" ht="12.75">
      <c r="A476" s="1" t="s">
        <v>952</v>
      </c>
      <c r="B476" s="1" t="s">
        <v>953</v>
      </c>
      <c r="C476" s="2" t="s">
        <v>931</v>
      </c>
      <c r="D476" s="1"/>
      <c r="F476" s="67">
        <v>117477608</v>
      </c>
      <c r="G476" s="62">
        <v>81.32</v>
      </c>
      <c r="H476" s="10">
        <f t="shared" si="239"/>
        <v>0.8131999999999999</v>
      </c>
      <c r="I476" s="40">
        <v>1441300.21</v>
      </c>
      <c r="J476" s="40">
        <v>0</v>
      </c>
      <c r="K476" s="40">
        <v>0</v>
      </c>
      <c r="L476" s="40">
        <v>0</v>
      </c>
      <c r="M476" s="48">
        <f t="shared" si="229"/>
        <v>1441300.21</v>
      </c>
      <c r="N476" s="40">
        <v>1880679</v>
      </c>
      <c r="O476" s="40">
        <v>0</v>
      </c>
      <c r="P476" s="40">
        <v>0</v>
      </c>
      <c r="Q476" s="4">
        <f t="shared" si="227"/>
        <v>1880679</v>
      </c>
      <c r="R476" s="40">
        <v>1770548.13</v>
      </c>
      <c r="S476" s="40">
        <v>0</v>
      </c>
      <c r="T476" s="4">
        <f t="shared" si="228"/>
        <v>1770548.13</v>
      </c>
      <c r="U476" s="4">
        <f t="shared" si="248"/>
        <v>5092527.34</v>
      </c>
      <c r="V476" s="5">
        <f t="shared" si="230"/>
        <v>1.5071366876996677</v>
      </c>
      <c r="W476" s="5">
        <f t="shared" si="246"/>
        <v>1.6008829529453816</v>
      </c>
      <c r="X476" s="5">
        <f t="shared" si="247"/>
        <v>1.2268722819075444</v>
      </c>
      <c r="Y476" s="53"/>
      <c r="Z476" s="12">
        <f t="shared" si="233"/>
        <v>4.334891922552594</v>
      </c>
      <c r="AA476" s="14">
        <v>43110.94143576826</v>
      </c>
      <c r="AB476" s="18">
        <f t="shared" si="244"/>
        <v>1868.8127180354977</v>
      </c>
      <c r="AC476" s="19">
        <v>273.2846568570001</v>
      </c>
      <c r="AD476" s="18">
        <f t="shared" si="240"/>
        <v>1595.5280611784976</v>
      </c>
      <c r="AE476" s="21"/>
      <c r="AF476" s="2">
        <f t="shared" si="245"/>
        <v>144463364.48598132</v>
      </c>
      <c r="AG476" s="5">
        <f t="shared" si="234"/>
        <v>0.9976925396472152</v>
      </c>
      <c r="AH476" s="5">
        <f t="shared" si="235"/>
        <v>1.3018380173351842</v>
      </c>
      <c r="AI476" s="5">
        <f t="shared" si="236"/>
        <v>1.2256035544373698</v>
      </c>
      <c r="AJ476" s="5">
        <f t="shared" si="237"/>
        <v>3.525134111419769</v>
      </c>
      <c r="AL476" s="14">
        <v>1841.5517984115447</v>
      </c>
      <c r="AM476" s="13">
        <f t="shared" si="238"/>
        <v>27.260919623952987</v>
      </c>
      <c r="AN476" s="29">
        <f t="shared" si="241"/>
        <v>0.014803232603865533</v>
      </c>
      <c r="AO476" s="71"/>
      <c r="AP476" s="93">
        <v>6107476.84</v>
      </c>
      <c r="AQ476" s="93">
        <v>6214641.52</v>
      </c>
      <c r="AR476" s="16">
        <f t="shared" si="242"/>
        <v>107164.6799999997</v>
      </c>
      <c r="AS476" s="73">
        <f t="shared" si="243"/>
        <v>0.017546473414052226</v>
      </c>
    </row>
    <row r="477" spans="1:45" ht="12.75">
      <c r="A477" s="1" t="s">
        <v>954</v>
      </c>
      <c r="B477" s="1" t="s">
        <v>955</v>
      </c>
      <c r="C477" s="2" t="s">
        <v>931</v>
      </c>
      <c r="D477" s="1"/>
      <c r="F477" s="67">
        <v>324385541</v>
      </c>
      <c r="G477" s="62">
        <v>88.59</v>
      </c>
      <c r="H477" s="10">
        <f t="shared" si="239"/>
        <v>0.8859</v>
      </c>
      <c r="I477" s="40">
        <v>3917522.04</v>
      </c>
      <c r="J477" s="40">
        <v>0</v>
      </c>
      <c r="K477" s="40">
        <v>0</v>
      </c>
      <c r="L477" s="40">
        <v>0</v>
      </c>
      <c r="M477" s="48">
        <f t="shared" si="229"/>
        <v>3917522.04</v>
      </c>
      <c r="N477" s="40">
        <v>0</v>
      </c>
      <c r="O477" s="40">
        <v>5687940.47</v>
      </c>
      <c r="P477" s="40">
        <v>0</v>
      </c>
      <c r="Q477" s="4">
        <f>SUM(O477:P477)</f>
        <v>5687940.47</v>
      </c>
      <c r="R477" s="40">
        <v>1427062.08</v>
      </c>
      <c r="S477" s="40">
        <v>0</v>
      </c>
      <c r="T477" s="4">
        <f t="shared" si="228"/>
        <v>1427062.08</v>
      </c>
      <c r="U477" s="4">
        <f t="shared" si="248"/>
        <v>11032524.59</v>
      </c>
      <c r="V477" s="5">
        <f t="shared" si="230"/>
        <v>0.43992777100999086</v>
      </c>
      <c r="W477" s="5">
        <f t="shared" si="246"/>
        <v>1.7534506786170225</v>
      </c>
      <c r="X477" s="5">
        <f t="shared" si="247"/>
        <v>1.2076746786935242</v>
      </c>
      <c r="Y477" s="53"/>
      <c r="Z477" s="12">
        <f t="shared" si="233"/>
        <v>3.4010531283205374</v>
      </c>
      <c r="AA477" s="14">
        <v>77782.93572555204</v>
      </c>
      <c r="AB477" s="18">
        <f t="shared" si="244"/>
        <v>2645.438968793441</v>
      </c>
      <c r="AC477" s="19">
        <v>269.5739529498751</v>
      </c>
      <c r="AD477" s="18">
        <f t="shared" si="240"/>
        <v>2375.8650158435657</v>
      </c>
      <c r="AE477" s="21"/>
      <c r="AF477" s="2">
        <f t="shared" si="245"/>
        <v>366164963.3141438</v>
      </c>
      <c r="AG477" s="5">
        <f t="shared" si="234"/>
        <v>1.0698789978545933</v>
      </c>
      <c r="AH477" s="5">
        <f t="shared" si="235"/>
        <v>1.5533819561868203</v>
      </c>
      <c r="AI477" s="5">
        <f t="shared" si="236"/>
        <v>0.38973201233775095</v>
      </c>
      <c r="AJ477" s="5">
        <f t="shared" si="237"/>
        <v>3.0129929663791644</v>
      </c>
      <c r="AL477" s="14">
        <v>2582.2102054558254</v>
      </c>
      <c r="AM477" s="13">
        <f t="shared" si="238"/>
        <v>63.22876333761542</v>
      </c>
      <c r="AN477" s="29">
        <f t="shared" si="241"/>
        <v>0.02448629596615429</v>
      </c>
      <c r="AO477" s="71"/>
      <c r="AP477" s="93">
        <v>8366226</v>
      </c>
      <c r="AQ477" s="93">
        <v>8373286.26</v>
      </c>
      <c r="AR477" s="16">
        <f t="shared" si="242"/>
        <v>7060.2599999997765</v>
      </c>
      <c r="AS477" s="73">
        <f t="shared" si="243"/>
        <v>0.0008439002245456645</v>
      </c>
    </row>
    <row r="478" spans="1:45" ht="12.75">
      <c r="A478" s="1" t="s">
        <v>956</v>
      </c>
      <c r="B478" s="1" t="s">
        <v>957</v>
      </c>
      <c r="C478" s="2" t="s">
        <v>931</v>
      </c>
      <c r="D478" s="1"/>
      <c r="F478" s="67">
        <v>146764100</v>
      </c>
      <c r="G478" s="62">
        <v>69.25</v>
      </c>
      <c r="H478" s="10">
        <f t="shared" si="239"/>
        <v>0.6925</v>
      </c>
      <c r="I478" s="40">
        <v>2003823.34</v>
      </c>
      <c r="J478" s="40">
        <v>0</v>
      </c>
      <c r="K478" s="40">
        <v>0</v>
      </c>
      <c r="L478" s="40">
        <v>0</v>
      </c>
      <c r="M478" s="48">
        <f t="shared" si="229"/>
        <v>2003823.34</v>
      </c>
      <c r="N478" s="40">
        <v>2679478</v>
      </c>
      <c r="O478" s="40">
        <v>0</v>
      </c>
      <c r="P478" s="40">
        <v>0</v>
      </c>
      <c r="Q478" s="4">
        <f aca="true" t="shared" si="249" ref="Q478:Q509">SUM(N478:P478)</f>
        <v>2679478</v>
      </c>
      <c r="R478" s="40">
        <v>69001.62</v>
      </c>
      <c r="S478" s="40">
        <v>0</v>
      </c>
      <c r="T478" s="4">
        <f t="shared" si="228"/>
        <v>69001.62</v>
      </c>
      <c r="U478" s="4">
        <f t="shared" si="248"/>
        <v>4752302.96</v>
      </c>
      <c r="V478" s="5">
        <f t="shared" si="230"/>
        <v>0.04701532595505304</v>
      </c>
      <c r="W478" s="5">
        <f t="shared" si="246"/>
        <v>1.8257039698400357</v>
      </c>
      <c r="X478" s="5">
        <f t="shared" si="247"/>
        <v>1.36533616872246</v>
      </c>
      <c r="Y478" s="53"/>
      <c r="Z478" s="12">
        <f t="shared" si="233"/>
        <v>3.238055464517549</v>
      </c>
      <c r="AA478" s="14">
        <v>82074.69959946595</v>
      </c>
      <c r="AB478" s="18">
        <f t="shared" si="244"/>
        <v>2657.6242953668702</v>
      </c>
      <c r="AC478" s="19">
        <v>209.15933210932505</v>
      </c>
      <c r="AD478" s="18">
        <f t="shared" si="240"/>
        <v>2448.464963257545</v>
      </c>
      <c r="AE478" s="21"/>
      <c r="AF478" s="2">
        <f t="shared" si="245"/>
        <v>211933718.41155234</v>
      </c>
      <c r="AG478" s="5">
        <f t="shared" si="234"/>
        <v>0.9454952968403038</v>
      </c>
      <c r="AH478" s="5">
        <f t="shared" si="235"/>
        <v>1.2642999991142247</v>
      </c>
      <c r="AI478" s="5">
        <f t="shared" si="236"/>
        <v>0.03255811322387423</v>
      </c>
      <c r="AJ478" s="5">
        <f t="shared" si="237"/>
        <v>2.2423534091784028</v>
      </c>
      <c r="AL478" s="14">
        <v>3274.629607920607</v>
      </c>
      <c r="AM478" s="13">
        <f t="shared" si="238"/>
        <v>-617.005312553737</v>
      </c>
      <c r="AN478" s="29">
        <f t="shared" si="241"/>
        <v>-0.1884198784074196</v>
      </c>
      <c r="AO478" s="71"/>
      <c r="AP478" s="93">
        <v>1834572.5</v>
      </c>
      <c r="AQ478" s="93">
        <v>1860274.12</v>
      </c>
      <c r="AR478" s="16">
        <f t="shared" si="242"/>
        <v>25701.62000000011</v>
      </c>
      <c r="AS478" s="73">
        <f t="shared" si="243"/>
        <v>0.014009596241086199</v>
      </c>
    </row>
    <row r="479" spans="1:45" ht="12.75">
      <c r="A479" s="1" t="s">
        <v>958</v>
      </c>
      <c r="B479" s="1" t="s">
        <v>959</v>
      </c>
      <c r="C479" s="2" t="s">
        <v>931</v>
      </c>
      <c r="D479" s="1"/>
      <c r="F479" s="67">
        <v>144702311</v>
      </c>
      <c r="G479" s="62">
        <v>79.99</v>
      </c>
      <c r="H479" s="10">
        <f t="shared" si="239"/>
        <v>0.7998999999999999</v>
      </c>
      <c r="I479" s="40">
        <v>1615258.01</v>
      </c>
      <c r="J479" s="40">
        <v>0</v>
      </c>
      <c r="K479" s="40">
        <v>0</v>
      </c>
      <c r="L479" s="40">
        <v>0</v>
      </c>
      <c r="M479" s="48">
        <f t="shared" si="229"/>
        <v>1615258.01</v>
      </c>
      <c r="N479" s="40">
        <v>0</v>
      </c>
      <c r="O479" s="40">
        <v>2478221.6</v>
      </c>
      <c r="P479" s="40">
        <v>0</v>
      </c>
      <c r="Q479" s="4">
        <f t="shared" si="249"/>
        <v>2478221.6</v>
      </c>
      <c r="R479" s="40">
        <v>959300</v>
      </c>
      <c r="S479" s="40">
        <v>0</v>
      </c>
      <c r="T479" s="4">
        <f aca="true" t="shared" si="250" ref="T479:T485">R479+S479</f>
        <v>959300</v>
      </c>
      <c r="U479" s="4">
        <f t="shared" si="248"/>
        <v>5052779.61</v>
      </c>
      <c r="V479" s="5">
        <f t="shared" si="230"/>
        <v>0.6629472559011169</v>
      </c>
      <c r="W479" s="5">
        <f t="shared" si="246"/>
        <v>1.7126344305586108</v>
      </c>
      <c r="X479" s="5">
        <f t="shared" si="247"/>
        <v>1.116262759618262</v>
      </c>
      <c r="Y479" s="53"/>
      <c r="Z479" s="12">
        <f t="shared" si="233"/>
        <v>3.49184444607799</v>
      </c>
      <c r="AA479" s="14">
        <v>111222.56509161042</v>
      </c>
      <c r="AB479" s="18">
        <f t="shared" si="244"/>
        <v>3883.718961936876</v>
      </c>
      <c r="AC479" s="19">
        <v>242.027031888</v>
      </c>
      <c r="AD479" s="18">
        <f t="shared" si="240"/>
        <v>3641.691930048876</v>
      </c>
      <c r="AE479" s="21"/>
      <c r="AF479" s="2">
        <f t="shared" si="245"/>
        <v>180900501.3126641</v>
      </c>
      <c r="AG479" s="5">
        <f t="shared" si="234"/>
        <v>0.8928985814186478</v>
      </c>
      <c r="AH479" s="5">
        <f t="shared" si="235"/>
        <v>1.3699362810038327</v>
      </c>
      <c r="AI479" s="5">
        <f t="shared" si="236"/>
        <v>0.5302915099953034</v>
      </c>
      <c r="AJ479" s="5">
        <f t="shared" si="237"/>
        <v>2.793126372417784</v>
      </c>
      <c r="AL479" s="14">
        <v>3587.1669699708496</v>
      </c>
      <c r="AM479" s="13">
        <f t="shared" si="238"/>
        <v>296.55199196602643</v>
      </c>
      <c r="AN479" s="29">
        <f t="shared" si="241"/>
        <v>0.08267025049253181</v>
      </c>
      <c r="AO479" s="71"/>
      <c r="AP479" s="93">
        <v>2469463.61</v>
      </c>
      <c r="AQ479" s="93">
        <v>2564463.61</v>
      </c>
      <c r="AR479" s="16">
        <f t="shared" si="242"/>
        <v>95000</v>
      </c>
      <c r="AS479" s="73">
        <f t="shared" si="243"/>
        <v>0.03846989265818742</v>
      </c>
    </row>
    <row r="480" spans="1:45" ht="12.75">
      <c r="A480" s="1" t="s">
        <v>960</v>
      </c>
      <c r="B480" s="1" t="s">
        <v>961</v>
      </c>
      <c r="C480" s="2" t="s">
        <v>962</v>
      </c>
      <c r="D480" s="1"/>
      <c r="E480" s="65" t="s">
        <v>1192</v>
      </c>
      <c r="F480" s="40">
        <v>2024851749</v>
      </c>
      <c r="G480" s="62">
        <v>95.91</v>
      </c>
      <c r="H480" s="10">
        <f t="shared" si="239"/>
        <v>0.9591</v>
      </c>
      <c r="I480" s="40">
        <v>6829474.64</v>
      </c>
      <c r="J480" s="40">
        <v>0</v>
      </c>
      <c r="K480" s="40">
        <v>0</v>
      </c>
      <c r="L480" s="40">
        <v>584163.81</v>
      </c>
      <c r="M480" s="48">
        <f t="shared" si="229"/>
        <v>7413638.449999999</v>
      </c>
      <c r="N480" s="40">
        <v>11518192</v>
      </c>
      <c r="O480" s="40">
        <v>0</v>
      </c>
      <c r="P480" s="40">
        <v>0</v>
      </c>
      <c r="Q480" s="4">
        <f t="shared" si="249"/>
        <v>11518192</v>
      </c>
      <c r="R480" s="40">
        <v>4833640.23</v>
      </c>
      <c r="S480" s="40">
        <v>404970</v>
      </c>
      <c r="T480" s="4">
        <f t="shared" si="250"/>
        <v>5238610.23</v>
      </c>
      <c r="U480" s="4">
        <f t="shared" si="248"/>
        <v>24170440.68</v>
      </c>
      <c r="V480" s="5">
        <f t="shared" si="230"/>
        <v>0.25871574215678544</v>
      </c>
      <c r="W480" s="5">
        <f t="shared" si="246"/>
        <v>0.5688412500168673</v>
      </c>
      <c r="X480" s="5">
        <f t="shared" si="247"/>
        <v>0.36613240715826845</v>
      </c>
      <c r="Y480" s="53"/>
      <c r="Z480" s="12">
        <f t="shared" si="233"/>
        <v>1.1936893993319213</v>
      </c>
      <c r="AA480" s="14">
        <v>336972.6247139588</v>
      </c>
      <c r="AB480" s="18">
        <f t="shared" si="244"/>
        <v>4022.4064998610647</v>
      </c>
      <c r="AC480" s="19">
        <v>115.53703785</v>
      </c>
      <c r="AD480" s="18">
        <f t="shared" si="240"/>
        <v>3906.8694620110646</v>
      </c>
      <c r="AE480" s="21"/>
      <c r="AF480" s="2">
        <f aca="true" t="shared" si="251" ref="AF480:AF508">F480/H480</f>
        <v>2111199821.7078512</v>
      </c>
      <c r="AG480" s="5">
        <f t="shared" si="234"/>
        <v>0.3511575917054952</v>
      </c>
      <c r="AH480" s="5">
        <f t="shared" si="235"/>
        <v>0.5455756428911774</v>
      </c>
      <c r="AI480" s="5">
        <f t="shared" si="236"/>
        <v>0.22895228487135036</v>
      </c>
      <c r="AJ480" s="5">
        <f t="shared" si="237"/>
        <v>1.1448675028992457</v>
      </c>
      <c r="AL480" s="14">
        <v>3128.317411898754</v>
      </c>
      <c r="AM480" s="13">
        <f t="shared" si="238"/>
        <v>894.0890879623107</v>
      </c>
      <c r="AN480" s="29">
        <f t="shared" si="241"/>
        <v>0.28580510550546634</v>
      </c>
      <c r="AO480" s="71"/>
      <c r="AP480" s="94">
        <v>8217947.199999999</v>
      </c>
      <c r="AQ480" s="94">
        <v>8566721.13</v>
      </c>
      <c r="AR480" s="16">
        <f t="shared" si="242"/>
        <v>348773.93000000156</v>
      </c>
      <c r="AS480" s="73">
        <f t="shared" si="243"/>
        <v>0.042440517262023976</v>
      </c>
    </row>
    <row r="481" spans="1:45" ht="12.75">
      <c r="A481" s="1" t="s">
        <v>963</v>
      </c>
      <c r="B481" s="1" t="s">
        <v>964</v>
      </c>
      <c r="C481" s="2" t="s">
        <v>962</v>
      </c>
      <c r="D481" s="1"/>
      <c r="E481" s="65" t="s">
        <v>1192</v>
      </c>
      <c r="F481" s="40">
        <v>5250906008</v>
      </c>
      <c r="G481" s="62">
        <v>97.51</v>
      </c>
      <c r="H481" s="10">
        <f t="shared" si="239"/>
        <v>0.9751000000000001</v>
      </c>
      <c r="I481" s="40">
        <v>17936919.27</v>
      </c>
      <c r="J481" s="40">
        <v>0</v>
      </c>
      <c r="K481" s="40">
        <v>0</v>
      </c>
      <c r="L481" s="40">
        <v>1534253.52</v>
      </c>
      <c r="M481" s="48">
        <f t="shared" si="229"/>
        <v>19471172.79</v>
      </c>
      <c r="N481" s="40">
        <v>51490116.79</v>
      </c>
      <c r="O481" s="40">
        <v>0</v>
      </c>
      <c r="P481" s="40">
        <v>0</v>
      </c>
      <c r="Q481" s="4">
        <f t="shared" si="249"/>
        <v>51490116.79</v>
      </c>
      <c r="R481" s="40">
        <v>15738253.55</v>
      </c>
      <c r="S481" s="40">
        <v>2100362.4</v>
      </c>
      <c r="T481" s="4">
        <f t="shared" si="250"/>
        <v>17838615.95</v>
      </c>
      <c r="U481" s="4">
        <f t="shared" si="248"/>
        <v>88799905.53</v>
      </c>
      <c r="V481" s="5">
        <f t="shared" si="230"/>
        <v>0.3397245336866064</v>
      </c>
      <c r="W481" s="5">
        <f t="shared" si="246"/>
        <v>0.9805949051754574</v>
      </c>
      <c r="X481" s="5">
        <f t="shared" si="247"/>
        <v>0.370815488990562</v>
      </c>
      <c r="Y481" s="53"/>
      <c r="Z481" s="12">
        <f t="shared" si="233"/>
        <v>1.691134927852626</v>
      </c>
      <c r="AA481" s="14">
        <v>467706.9293334742</v>
      </c>
      <c r="AB481" s="18">
        <f t="shared" si="244"/>
        <v>7909.555241945381</v>
      </c>
      <c r="AC481" s="19">
        <v>159.0929636256</v>
      </c>
      <c r="AD481" s="18">
        <f t="shared" si="240"/>
        <v>7750.462278319781</v>
      </c>
      <c r="AE481" s="21"/>
      <c r="AF481" s="2">
        <f t="shared" si="251"/>
        <v>5384992316.685468</v>
      </c>
      <c r="AG481" s="5">
        <f t="shared" si="234"/>
        <v>0.36158218331469705</v>
      </c>
      <c r="AH481" s="5">
        <f t="shared" si="235"/>
        <v>0.9561780920365887</v>
      </c>
      <c r="AI481" s="5">
        <f t="shared" si="236"/>
        <v>0.29226139285723435</v>
      </c>
      <c r="AJ481" s="5">
        <f t="shared" si="237"/>
        <v>1.6490256681490956</v>
      </c>
      <c r="AL481" s="14">
        <v>6650.113609195074</v>
      </c>
      <c r="AM481" s="13">
        <f t="shared" si="238"/>
        <v>1259.4416327503068</v>
      </c>
      <c r="AN481" s="29">
        <f t="shared" si="241"/>
        <v>0.18938648371493746</v>
      </c>
      <c r="AO481" s="71"/>
      <c r="AP481" s="94">
        <v>29368211.689999998</v>
      </c>
      <c r="AQ481" s="94">
        <v>31015838.380000003</v>
      </c>
      <c r="AR481" s="16">
        <f t="shared" si="242"/>
        <v>1647626.690000005</v>
      </c>
      <c r="AS481" s="73">
        <f t="shared" si="243"/>
        <v>0.05610238401274631</v>
      </c>
    </row>
    <row r="482" spans="1:45" ht="12.75">
      <c r="A482" s="1" t="s">
        <v>965</v>
      </c>
      <c r="B482" s="1" t="s">
        <v>966</v>
      </c>
      <c r="C482" s="2" t="s">
        <v>962</v>
      </c>
      <c r="D482" s="1"/>
      <c r="E482" s="65" t="s">
        <v>1192</v>
      </c>
      <c r="F482" s="40">
        <v>1913359634</v>
      </c>
      <c r="G482" s="62">
        <v>99.66</v>
      </c>
      <c r="H482" s="10">
        <f t="shared" si="239"/>
        <v>0.9965999999999999</v>
      </c>
      <c r="I482" s="40">
        <v>6213489.46</v>
      </c>
      <c r="J482" s="40">
        <v>0</v>
      </c>
      <c r="K482" s="40">
        <v>0</v>
      </c>
      <c r="L482" s="40">
        <v>531554.62</v>
      </c>
      <c r="M482" s="48">
        <f aca="true" t="shared" si="252" ref="M482:M513">SUM(I482:L482)</f>
        <v>6745044.08</v>
      </c>
      <c r="N482" s="40">
        <v>0</v>
      </c>
      <c r="O482" s="40">
        <v>14151910.57</v>
      </c>
      <c r="P482" s="40">
        <v>0</v>
      </c>
      <c r="Q482" s="4">
        <f t="shared" si="249"/>
        <v>14151910.57</v>
      </c>
      <c r="R482" s="40">
        <v>5557442.25</v>
      </c>
      <c r="S482" s="40">
        <v>382672</v>
      </c>
      <c r="T482" s="4">
        <f t="shared" si="250"/>
        <v>5940114.25</v>
      </c>
      <c r="U482" s="4">
        <f t="shared" si="248"/>
        <v>26837068.9</v>
      </c>
      <c r="V482" s="5">
        <f t="shared" si="230"/>
        <v>0.31045466541916183</v>
      </c>
      <c r="W482" s="5">
        <f t="shared" si="246"/>
        <v>0.7396367268611459</v>
      </c>
      <c r="X482" s="5">
        <f t="shared" si="247"/>
        <v>0.3525235904501161</v>
      </c>
      <c r="Y482" s="53"/>
      <c r="Z482" s="12">
        <f t="shared" si="233"/>
        <v>1.4026149827304237</v>
      </c>
      <c r="AA482" s="14">
        <v>669331.8834951456</v>
      </c>
      <c r="AB482" s="18">
        <f t="shared" si="244"/>
        <v>9388.149282094657</v>
      </c>
      <c r="AC482" s="19">
        <v>164.11824352440001</v>
      </c>
      <c r="AD482" s="18">
        <f t="shared" si="240"/>
        <v>9224.031038570256</v>
      </c>
      <c r="AE482" s="21"/>
      <c r="AF482" s="2">
        <f t="shared" si="251"/>
        <v>1919887250.6522176</v>
      </c>
      <c r="AG482" s="5">
        <f t="shared" si="234"/>
        <v>0.35132501024258567</v>
      </c>
      <c r="AH482" s="5">
        <f t="shared" si="235"/>
        <v>0.7371219619898179</v>
      </c>
      <c r="AI482" s="5">
        <f t="shared" si="236"/>
        <v>0.2894671157440128</v>
      </c>
      <c r="AJ482" s="5">
        <f t="shared" si="237"/>
        <v>1.3978460917891402</v>
      </c>
      <c r="AL482" s="14">
        <v>8676.253401497897</v>
      </c>
      <c r="AM482" s="13">
        <f t="shared" si="238"/>
        <v>711.8958805967595</v>
      </c>
      <c r="AN482" s="29">
        <f t="shared" si="241"/>
        <v>0.08205107062385424</v>
      </c>
      <c r="AO482" s="71"/>
      <c r="AP482" s="94">
        <v>10144648.61</v>
      </c>
      <c r="AQ482" s="94">
        <v>10714340.33</v>
      </c>
      <c r="AR482" s="16">
        <f t="shared" si="242"/>
        <v>569691.7200000007</v>
      </c>
      <c r="AS482" s="73">
        <f t="shared" si="243"/>
        <v>0.05615687067154125</v>
      </c>
    </row>
    <row r="483" spans="1:45" ht="12.75">
      <c r="A483" s="1" t="s">
        <v>967</v>
      </c>
      <c r="B483" s="1" t="s">
        <v>968</v>
      </c>
      <c r="C483" s="2" t="s">
        <v>962</v>
      </c>
      <c r="D483" s="1"/>
      <c r="E483" s="65"/>
      <c r="F483" s="40">
        <v>422707031</v>
      </c>
      <c r="G483" s="62">
        <v>70.41</v>
      </c>
      <c r="H483" s="10">
        <f t="shared" si="239"/>
        <v>0.7041</v>
      </c>
      <c r="I483" s="40">
        <v>1790840.53</v>
      </c>
      <c r="J483" s="40">
        <v>0</v>
      </c>
      <c r="K483" s="40">
        <v>0</v>
      </c>
      <c r="L483" s="40">
        <v>153601.42</v>
      </c>
      <c r="M483" s="48">
        <f t="shared" si="252"/>
        <v>1944441.95</v>
      </c>
      <c r="N483" s="40">
        <v>9305461.5</v>
      </c>
      <c r="O483" s="40">
        <v>0</v>
      </c>
      <c r="P483" s="40">
        <v>0</v>
      </c>
      <c r="Q483" s="4">
        <f t="shared" si="249"/>
        <v>9305461.5</v>
      </c>
      <c r="R483" s="40">
        <v>3541358.23</v>
      </c>
      <c r="S483" s="40">
        <v>0</v>
      </c>
      <c r="T483" s="4">
        <f t="shared" si="250"/>
        <v>3541358.23</v>
      </c>
      <c r="U483" s="4">
        <f t="shared" si="248"/>
        <v>14791261.68</v>
      </c>
      <c r="V483" s="5">
        <f t="shared" si="230"/>
        <v>0.8377807725653847</v>
      </c>
      <c r="W483" s="5">
        <f t="shared" si="246"/>
        <v>2.2013973786965466</v>
      </c>
      <c r="X483" s="5">
        <f t="shared" si="247"/>
        <v>0.45999754141775795</v>
      </c>
      <c r="Y483" s="53"/>
      <c r="Z483" s="12">
        <f t="shared" si="233"/>
        <v>3.4991756926796893</v>
      </c>
      <c r="AA483" s="14">
        <v>145356.37233579817</v>
      </c>
      <c r="AB483" s="18">
        <f t="shared" si="244"/>
        <v>5086.274848535234</v>
      </c>
      <c r="AC483" s="19">
        <v>362.3321756655</v>
      </c>
      <c r="AD483" s="18">
        <f aca="true" t="shared" si="253" ref="AD483:AD514">AB483-AC483</f>
        <v>4723.942672869734</v>
      </c>
      <c r="AE483" s="21"/>
      <c r="AF483" s="2">
        <f t="shared" si="251"/>
        <v>600350846.4706718</v>
      </c>
      <c r="AG483" s="5">
        <f t="shared" si="234"/>
        <v>0.32388426891224337</v>
      </c>
      <c r="AH483" s="5">
        <f t="shared" si="235"/>
        <v>1.5500038943402386</v>
      </c>
      <c r="AI483" s="5">
        <f t="shared" si="236"/>
        <v>0.5898814419632873</v>
      </c>
      <c r="AJ483" s="5">
        <f t="shared" si="237"/>
        <v>2.4637696052157696</v>
      </c>
      <c r="AL483" s="14">
        <v>4489.1410437908735</v>
      </c>
      <c r="AM483" s="13">
        <f t="shared" si="238"/>
        <v>597.1338047443605</v>
      </c>
      <c r="AN483" s="29">
        <f aca="true" t="shared" si="254" ref="AN483:AN514">AM483/AL483</f>
        <v>0.13301738549076828</v>
      </c>
      <c r="AO483" s="71"/>
      <c r="AP483" s="94">
        <v>8575086.27</v>
      </c>
      <c r="AQ483" s="94">
        <v>9571216.05</v>
      </c>
      <c r="AR483" s="16">
        <f t="shared" si="242"/>
        <v>996129.7800000012</v>
      </c>
      <c r="AS483" s="73">
        <f t="shared" si="243"/>
        <v>0.11616556949228235</v>
      </c>
    </row>
    <row r="484" spans="1:45" ht="12.75">
      <c r="A484" s="1" t="s">
        <v>969</v>
      </c>
      <c r="B484" s="1" t="s">
        <v>970</v>
      </c>
      <c r="C484" s="2" t="s">
        <v>962</v>
      </c>
      <c r="D484" s="1"/>
      <c r="E484" s="65"/>
      <c r="F484" s="40">
        <v>2011270853</v>
      </c>
      <c r="G484" s="62">
        <v>92.98</v>
      </c>
      <c r="H484" s="10">
        <f t="shared" si="239"/>
        <v>0.9298000000000001</v>
      </c>
      <c r="I484" s="40">
        <v>7096296.2</v>
      </c>
      <c r="J484" s="40">
        <v>760888.8</v>
      </c>
      <c r="K484" s="40">
        <v>0</v>
      </c>
      <c r="L484" s="40">
        <v>607083.78</v>
      </c>
      <c r="M484" s="48">
        <f t="shared" si="252"/>
        <v>8464268.78</v>
      </c>
      <c r="N484" s="40">
        <v>28990365</v>
      </c>
      <c r="O484" s="40">
        <v>0</v>
      </c>
      <c r="P484" s="40">
        <v>0</v>
      </c>
      <c r="Q484" s="4">
        <f t="shared" si="249"/>
        <v>28990365</v>
      </c>
      <c r="R484" s="40">
        <v>4149852.01</v>
      </c>
      <c r="S484" s="40">
        <v>1005635.43</v>
      </c>
      <c r="T484" s="4">
        <f t="shared" si="250"/>
        <v>5155487.4399999995</v>
      </c>
      <c r="U484" s="4">
        <f t="shared" si="248"/>
        <v>42610121.22</v>
      </c>
      <c r="V484" s="5">
        <f t="shared" si="230"/>
        <v>0.256329844004357</v>
      </c>
      <c r="W484" s="5">
        <f t="shared" si="246"/>
        <v>1.4413953723218402</v>
      </c>
      <c r="X484" s="5">
        <f t="shared" si="247"/>
        <v>0.42084181587849023</v>
      </c>
      <c r="Y484" s="53"/>
      <c r="Z484" s="12">
        <f t="shared" si="233"/>
        <v>2.118567032204687</v>
      </c>
      <c r="AA484" s="14">
        <v>323306.58326497127</v>
      </c>
      <c r="AB484" s="18">
        <f t="shared" si="244"/>
        <v>6849.4666859990775</v>
      </c>
      <c r="AC484" s="19">
        <v>250.636753698975</v>
      </c>
      <c r="AD484" s="18">
        <f t="shared" si="253"/>
        <v>6598.829932300103</v>
      </c>
      <c r="AE484" s="21"/>
      <c r="AF484" s="2">
        <f t="shared" si="251"/>
        <v>2163122018.7137017</v>
      </c>
      <c r="AG484" s="5">
        <f t="shared" si="234"/>
        <v>0.3912987204038202</v>
      </c>
      <c r="AH484" s="5">
        <f t="shared" si="235"/>
        <v>1.340209417184847</v>
      </c>
      <c r="AI484" s="5">
        <f t="shared" si="236"/>
        <v>0.19184548879344795</v>
      </c>
      <c r="AJ484" s="5">
        <f t="shared" si="237"/>
        <v>1.9698436265439185</v>
      </c>
      <c r="AL484" s="14">
        <v>6246.79383896234</v>
      </c>
      <c r="AM484" s="13">
        <f t="shared" si="238"/>
        <v>602.672847036738</v>
      </c>
      <c r="AN484" s="29">
        <f t="shared" si="254"/>
        <v>0.09647714692899942</v>
      </c>
      <c r="AO484" s="71"/>
      <c r="AP484" s="94">
        <v>11863283.48</v>
      </c>
      <c r="AQ484" s="94">
        <v>12873533.959999999</v>
      </c>
      <c r="AR484" s="16">
        <f t="shared" si="242"/>
        <v>1010250.4799999986</v>
      </c>
      <c r="AS484" s="73">
        <f t="shared" si="243"/>
        <v>0.08515774588908319</v>
      </c>
    </row>
    <row r="485" spans="1:45" ht="12.75">
      <c r="A485" s="1" t="s">
        <v>971</v>
      </c>
      <c r="B485" s="1" t="s">
        <v>972</v>
      </c>
      <c r="C485" s="2" t="s">
        <v>962</v>
      </c>
      <c r="D485" s="1"/>
      <c r="E485" s="65"/>
      <c r="F485" s="40">
        <v>6307360331</v>
      </c>
      <c r="G485" s="62">
        <v>83.79</v>
      </c>
      <c r="H485" s="10">
        <f t="shared" si="239"/>
        <v>0.8379000000000001</v>
      </c>
      <c r="I485" s="40">
        <v>24342379.55</v>
      </c>
      <c r="J485" s="40">
        <v>2609476.65</v>
      </c>
      <c r="K485" s="40">
        <v>0</v>
      </c>
      <c r="L485" s="40">
        <v>2082034.25</v>
      </c>
      <c r="M485" s="48">
        <f t="shared" si="252"/>
        <v>29033890.45</v>
      </c>
      <c r="N485" s="40">
        <v>0</v>
      </c>
      <c r="O485" s="40">
        <v>77136813.59</v>
      </c>
      <c r="P485" s="40">
        <v>0</v>
      </c>
      <c r="Q485" s="4">
        <f t="shared" si="249"/>
        <v>77136813.59</v>
      </c>
      <c r="R485" s="40">
        <v>11356824.64</v>
      </c>
      <c r="S485" s="40">
        <v>2522944.13</v>
      </c>
      <c r="T485" s="4">
        <f t="shared" si="250"/>
        <v>13879768.77</v>
      </c>
      <c r="U485" s="4">
        <f t="shared" si="248"/>
        <v>120050472.81</v>
      </c>
      <c r="V485" s="5">
        <f t="shared" si="230"/>
        <v>0.22005669632956312</v>
      </c>
      <c r="W485" s="5">
        <f t="shared" si="246"/>
        <v>1.2229650684594762</v>
      </c>
      <c r="X485" s="5">
        <f t="shared" si="247"/>
        <v>0.46031761190654574</v>
      </c>
      <c r="Y485" s="53"/>
      <c r="Z485" s="12">
        <f t="shared" si="233"/>
        <v>1.9033393766955853</v>
      </c>
      <c r="AA485" s="14">
        <v>296039.39001974266</v>
      </c>
      <c r="AB485" s="18">
        <f t="shared" si="244"/>
        <v>5634.634280775183</v>
      </c>
      <c r="AC485" s="19">
        <v>230.3856534537</v>
      </c>
      <c r="AD485" s="18">
        <f t="shared" si="253"/>
        <v>5404.248627321483</v>
      </c>
      <c r="AE485" s="21"/>
      <c r="AF485" s="2">
        <f t="shared" si="251"/>
        <v>7527581251.939371</v>
      </c>
      <c r="AG485" s="5">
        <f t="shared" si="234"/>
        <v>0.38570012701649475</v>
      </c>
      <c r="AH485" s="5">
        <f t="shared" si="235"/>
        <v>1.0247224308621954</v>
      </c>
      <c r="AI485" s="5">
        <f t="shared" si="236"/>
        <v>0.15086950588642375</v>
      </c>
      <c r="AJ485" s="5">
        <f t="shared" si="237"/>
        <v>1.5948080637332311</v>
      </c>
      <c r="AL485" s="14">
        <v>5363.066384564863</v>
      </c>
      <c r="AM485" s="13">
        <f t="shared" si="238"/>
        <v>271.5678962103193</v>
      </c>
      <c r="AN485" s="29">
        <f t="shared" si="254"/>
        <v>0.05063668370615427</v>
      </c>
      <c r="AO485" s="71"/>
      <c r="AP485" s="94">
        <v>26648363.700000003</v>
      </c>
      <c r="AQ485" s="94">
        <v>27157659.64</v>
      </c>
      <c r="AR485" s="16">
        <f t="shared" si="242"/>
        <v>509295.9399999976</v>
      </c>
      <c r="AS485" s="73">
        <f t="shared" si="243"/>
        <v>0.019111715290796544</v>
      </c>
    </row>
    <row r="486" spans="1:45" ht="12.75">
      <c r="A486" s="1" t="s">
        <v>973</v>
      </c>
      <c r="B486" s="1" t="s">
        <v>974</v>
      </c>
      <c r="C486" s="2" t="s">
        <v>962</v>
      </c>
      <c r="D486" s="1"/>
      <c r="E486" s="65"/>
      <c r="F486" s="40">
        <v>351372209</v>
      </c>
      <c r="G486" s="62">
        <v>94.11</v>
      </c>
      <c r="H486" s="10">
        <f t="shared" si="239"/>
        <v>0.9411</v>
      </c>
      <c r="I486" s="40">
        <v>1168571.46</v>
      </c>
      <c r="J486" s="40">
        <v>0</v>
      </c>
      <c r="K486" s="40">
        <v>0</v>
      </c>
      <c r="L486" s="40">
        <v>99953.63</v>
      </c>
      <c r="M486" s="48">
        <f t="shared" si="252"/>
        <v>1268525.0899999999</v>
      </c>
      <c r="N486" s="40">
        <v>0</v>
      </c>
      <c r="O486" s="40">
        <v>1218367.57</v>
      </c>
      <c r="P486" s="40">
        <v>0</v>
      </c>
      <c r="Q486" s="4">
        <f t="shared" si="249"/>
        <v>1218367.57</v>
      </c>
      <c r="R486" s="40">
        <v>1174519.18</v>
      </c>
      <c r="S486" s="40">
        <v>0</v>
      </c>
      <c r="T486" s="4">
        <f t="shared" si="228"/>
        <v>1174519.18</v>
      </c>
      <c r="U486" s="4">
        <f t="shared" si="248"/>
        <v>3661411.84</v>
      </c>
      <c r="V486" s="5">
        <f t="shared" si="230"/>
        <v>0.3342663847384697</v>
      </c>
      <c r="W486" s="5">
        <f t="shared" si="246"/>
        <v>0.34674557030775305</v>
      </c>
      <c r="X486" s="5">
        <f t="shared" si="247"/>
        <v>0.3610203247462863</v>
      </c>
      <c r="Y486" s="53"/>
      <c r="Z486" s="12">
        <f t="shared" si="233"/>
        <v>1.0420322797925092</v>
      </c>
      <c r="AA486" s="14">
        <v>874208.0332409972</v>
      </c>
      <c r="AB486" s="18">
        <f t="shared" si="244"/>
        <v>9109.529898910421</v>
      </c>
      <c r="AC486" s="19">
        <v>64.86217805025</v>
      </c>
      <c r="AD486" s="18">
        <f t="shared" si="253"/>
        <v>9044.66772086017</v>
      </c>
      <c r="AE486" s="21"/>
      <c r="AF486" s="2">
        <f t="shared" si="251"/>
        <v>373363307.8312613</v>
      </c>
      <c r="AG486" s="5">
        <f t="shared" si="234"/>
        <v>0.3397562276187301</v>
      </c>
      <c r="AH486" s="5">
        <f t="shared" si="235"/>
        <v>0.3263222562166264</v>
      </c>
      <c r="AI486" s="5">
        <f t="shared" si="236"/>
        <v>0.31457809467737385</v>
      </c>
      <c r="AJ486" s="5">
        <f t="shared" si="237"/>
        <v>0.9806565785127304</v>
      </c>
      <c r="AL486" s="14">
        <v>8013.797999764793</v>
      </c>
      <c r="AM486" s="13">
        <f t="shared" si="238"/>
        <v>1095.7318991456286</v>
      </c>
      <c r="AN486" s="29">
        <f t="shared" si="254"/>
        <v>0.13673066118933727</v>
      </c>
      <c r="AO486" s="71"/>
      <c r="AP486" s="94">
        <v>1602615.99</v>
      </c>
      <c r="AQ486" s="94">
        <v>1698798.57</v>
      </c>
      <c r="AR486" s="16">
        <f t="shared" si="242"/>
        <v>96182.58000000007</v>
      </c>
      <c r="AS486" s="73">
        <f t="shared" si="243"/>
        <v>0.06001598673678532</v>
      </c>
    </row>
    <row r="487" spans="1:45" ht="12.75">
      <c r="A487" s="1" t="s">
        <v>975</v>
      </c>
      <c r="B487" s="1" t="s">
        <v>460</v>
      </c>
      <c r="C487" s="2" t="s">
        <v>962</v>
      </c>
      <c r="D487" s="3" t="s">
        <v>54</v>
      </c>
      <c r="E487" s="65" t="s">
        <v>1192</v>
      </c>
      <c r="F487" s="40">
        <v>5761931443</v>
      </c>
      <c r="G487" s="62">
        <v>98.53</v>
      </c>
      <c r="H487" s="10">
        <f t="shared" si="239"/>
        <v>0.9853000000000001</v>
      </c>
      <c r="I487" s="40">
        <v>18193243.11</v>
      </c>
      <c r="J487" s="40">
        <v>0</v>
      </c>
      <c r="K487" s="40">
        <v>0</v>
      </c>
      <c r="L487" s="40">
        <v>1556487.47</v>
      </c>
      <c r="M487" s="48">
        <f t="shared" si="252"/>
        <v>19749730.58</v>
      </c>
      <c r="N487" s="40">
        <v>78909712</v>
      </c>
      <c r="O487" s="40">
        <v>0</v>
      </c>
      <c r="P487" s="40">
        <v>0</v>
      </c>
      <c r="Q487" s="4">
        <f t="shared" si="249"/>
        <v>78909712</v>
      </c>
      <c r="R487" s="40">
        <v>24089653</v>
      </c>
      <c r="S487" s="40">
        <v>2880966</v>
      </c>
      <c r="T487" s="4">
        <f t="shared" si="228"/>
        <v>26970619</v>
      </c>
      <c r="U487" s="4">
        <f t="shared" si="248"/>
        <v>125630061.58</v>
      </c>
      <c r="V487" s="5">
        <f t="shared" si="230"/>
        <v>0.46808295563401414</v>
      </c>
      <c r="W487" s="5">
        <f t="shared" si="246"/>
        <v>1.3695010567309869</v>
      </c>
      <c r="X487" s="5">
        <f t="shared" si="247"/>
        <v>0.34276233196063727</v>
      </c>
      <c r="Y487" s="53"/>
      <c r="Z487" s="12">
        <f t="shared" si="233"/>
        <v>2.1803463443256383</v>
      </c>
      <c r="AA487" s="14">
        <v>242298.34134472732</v>
      </c>
      <c r="AB487" s="18">
        <f t="shared" si="244"/>
        <v>5282.943027871419</v>
      </c>
      <c r="AC487" s="19">
        <v>251.04525831495005</v>
      </c>
      <c r="AD487" s="18">
        <f t="shared" si="253"/>
        <v>5031.897769556469</v>
      </c>
      <c r="AE487" s="21"/>
      <c r="AF487" s="2">
        <f t="shared" si="251"/>
        <v>5847895506.952197</v>
      </c>
      <c r="AG487" s="5">
        <f t="shared" si="234"/>
        <v>0.33772372568081593</v>
      </c>
      <c r="AH487" s="5">
        <f t="shared" si="235"/>
        <v>1.3493693911970412</v>
      </c>
      <c r="AI487" s="5">
        <f t="shared" si="236"/>
        <v>0.4119371314237972</v>
      </c>
      <c r="AJ487" s="5">
        <f t="shared" si="237"/>
        <v>2.1482952530640516</v>
      </c>
      <c r="AL487" s="14">
        <v>4722.906002450363</v>
      </c>
      <c r="AM487" s="13">
        <f t="shared" si="238"/>
        <v>560.0370254210557</v>
      </c>
      <c r="AN487" s="29">
        <f t="shared" si="254"/>
        <v>0.11857890568444392</v>
      </c>
      <c r="AO487" s="71"/>
      <c r="AP487" s="94">
        <v>34526425.63</v>
      </c>
      <c r="AQ487" s="94">
        <v>40204060.480000004</v>
      </c>
      <c r="AR487" s="16">
        <f t="shared" si="242"/>
        <v>5677634.8500000015</v>
      </c>
      <c r="AS487" s="73">
        <f t="shared" si="243"/>
        <v>0.16444316914945015</v>
      </c>
    </row>
    <row r="488" spans="1:45" ht="12.75">
      <c r="A488" s="1" t="s">
        <v>976</v>
      </c>
      <c r="B488" s="1" t="s">
        <v>977</v>
      </c>
      <c r="C488" s="2" t="s">
        <v>962</v>
      </c>
      <c r="D488" s="1"/>
      <c r="F488" s="40">
        <v>678202251</v>
      </c>
      <c r="G488" s="62">
        <v>64.13</v>
      </c>
      <c r="H488" s="10">
        <f t="shared" si="239"/>
        <v>0.6413</v>
      </c>
      <c r="I488" s="40">
        <v>3372735.83</v>
      </c>
      <c r="J488" s="40">
        <v>361624.77</v>
      </c>
      <c r="K488" s="40">
        <v>0</v>
      </c>
      <c r="L488" s="40">
        <v>288495.34</v>
      </c>
      <c r="M488" s="48">
        <f t="shared" si="252"/>
        <v>4022855.94</v>
      </c>
      <c r="N488" s="40">
        <v>12791126.5</v>
      </c>
      <c r="O488" s="40">
        <v>0</v>
      </c>
      <c r="P488" s="40">
        <v>0</v>
      </c>
      <c r="Q488" s="4">
        <f t="shared" si="249"/>
        <v>12791126.5</v>
      </c>
      <c r="R488" s="40">
        <v>3130793.77</v>
      </c>
      <c r="S488" s="40">
        <v>101730.34</v>
      </c>
      <c r="T488" s="4">
        <f t="shared" si="228"/>
        <v>3232524.11</v>
      </c>
      <c r="U488" s="4">
        <f t="shared" si="248"/>
        <v>20046506.55</v>
      </c>
      <c r="V488" s="5">
        <f t="shared" si="230"/>
        <v>0.4766312859082504</v>
      </c>
      <c r="W488" s="5">
        <f t="shared" si="246"/>
        <v>1.8860342148879126</v>
      </c>
      <c r="X488" s="5">
        <f t="shared" si="247"/>
        <v>0.5931646399091648</v>
      </c>
      <c r="Y488" s="53"/>
      <c r="Z488" s="12">
        <f t="shared" si="233"/>
        <v>2.955830140705328</v>
      </c>
      <c r="AA488" s="14">
        <v>237570.53649956026</v>
      </c>
      <c r="AB488" s="18">
        <f t="shared" si="244"/>
        <v>7022.181523289354</v>
      </c>
      <c r="AC488" s="19">
        <v>224.233634311875</v>
      </c>
      <c r="AD488" s="18">
        <f t="shared" si="253"/>
        <v>6797.947888977479</v>
      </c>
      <c r="AE488" s="21"/>
      <c r="AF488" s="2">
        <f t="shared" si="251"/>
        <v>1057542883.2059878</v>
      </c>
      <c r="AG488" s="5">
        <f t="shared" si="234"/>
        <v>0.3803964835737474</v>
      </c>
      <c r="AH488" s="5">
        <f t="shared" si="235"/>
        <v>1.2095137420076183</v>
      </c>
      <c r="AI488" s="5">
        <f t="shared" si="236"/>
        <v>0.2960441434307478</v>
      </c>
      <c r="AJ488" s="5">
        <f t="shared" si="237"/>
        <v>1.895573869234327</v>
      </c>
      <c r="AL488" s="14">
        <v>6286.395191574038</v>
      </c>
      <c r="AM488" s="13">
        <f t="shared" si="238"/>
        <v>735.786331715316</v>
      </c>
      <c r="AN488" s="29">
        <f t="shared" si="254"/>
        <v>0.11704423748311692</v>
      </c>
      <c r="AO488" s="71"/>
      <c r="AP488" s="94">
        <v>5193451.92</v>
      </c>
      <c r="AQ488" s="94">
        <v>6508017.15</v>
      </c>
      <c r="AR488" s="16">
        <f t="shared" si="242"/>
        <v>1314565.2300000004</v>
      </c>
      <c r="AS488" s="73">
        <f t="shared" si="243"/>
        <v>0.2531197458356369</v>
      </c>
    </row>
    <row r="489" spans="1:45" ht="12.75">
      <c r="A489" s="1" t="s">
        <v>978</v>
      </c>
      <c r="B489" s="1" t="s">
        <v>979</v>
      </c>
      <c r="C489" s="2" t="s">
        <v>962</v>
      </c>
      <c r="D489" s="1"/>
      <c r="E489" s="1" t="s">
        <v>1192</v>
      </c>
      <c r="F489" s="40">
        <v>3532030470</v>
      </c>
      <c r="G489" s="62">
        <v>85.59</v>
      </c>
      <c r="H489" s="10">
        <f t="shared" si="239"/>
        <v>0.8559</v>
      </c>
      <c r="I489" s="40">
        <v>13231054.16</v>
      </c>
      <c r="J489" s="40">
        <v>1418663.69</v>
      </c>
      <c r="K489" s="40">
        <v>0</v>
      </c>
      <c r="L489" s="40">
        <v>1131793.39</v>
      </c>
      <c r="M489" s="48">
        <f t="shared" si="252"/>
        <v>15781511.24</v>
      </c>
      <c r="N489" s="40">
        <v>58730042.5</v>
      </c>
      <c r="O489" s="40">
        <v>0</v>
      </c>
      <c r="P489" s="40">
        <v>0</v>
      </c>
      <c r="Q489" s="4">
        <f t="shared" si="249"/>
        <v>58730042.5</v>
      </c>
      <c r="R489" s="40">
        <v>11276265.06</v>
      </c>
      <c r="S489" s="40">
        <v>1412812</v>
      </c>
      <c r="T489" s="4">
        <f t="shared" si="228"/>
        <v>12689077.06</v>
      </c>
      <c r="U489" s="4">
        <f t="shared" si="248"/>
        <v>87200630.8</v>
      </c>
      <c r="V489" s="5">
        <f t="shared" si="230"/>
        <v>0.3592572931569302</v>
      </c>
      <c r="W489" s="5">
        <f t="shared" si="246"/>
        <v>1.6627841407041994</v>
      </c>
      <c r="X489" s="5">
        <f t="shared" si="247"/>
        <v>0.4468112994506528</v>
      </c>
      <c r="Y489" s="53"/>
      <c r="Z489" s="12">
        <f t="shared" si="233"/>
        <v>2.4688527333117825</v>
      </c>
      <c r="AA489" s="14">
        <v>248297.08816611243</v>
      </c>
      <c r="AB489" s="18">
        <f t="shared" si="244"/>
        <v>6130.089447922633</v>
      </c>
      <c r="AC489" s="19">
        <v>268.0353528543</v>
      </c>
      <c r="AD489" s="18">
        <f t="shared" si="253"/>
        <v>5862.054095068333</v>
      </c>
      <c r="AE489" s="21"/>
      <c r="AF489" s="2">
        <f t="shared" si="251"/>
        <v>4126685909.568875</v>
      </c>
      <c r="AG489" s="5">
        <f t="shared" si="234"/>
        <v>0.38242579119981374</v>
      </c>
      <c r="AH489" s="5">
        <f t="shared" si="235"/>
        <v>1.4231769460287245</v>
      </c>
      <c r="AI489" s="5">
        <f t="shared" si="236"/>
        <v>0.27325232176873043</v>
      </c>
      <c r="AJ489" s="5">
        <f t="shared" si="237"/>
        <v>2.1130910544415547</v>
      </c>
      <c r="AL489" s="14">
        <v>5650.9280308258185</v>
      </c>
      <c r="AM489" s="13">
        <f t="shared" si="238"/>
        <v>479.16141709681415</v>
      </c>
      <c r="AN489" s="29">
        <f t="shared" si="254"/>
        <v>0.08479340286816398</v>
      </c>
      <c r="AO489" s="71"/>
      <c r="AP489" s="94">
        <v>20438158.66</v>
      </c>
      <c r="AQ489" s="94">
        <v>21303550.689999998</v>
      </c>
      <c r="AR489" s="16">
        <f t="shared" si="242"/>
        <v>865392.0299999975</v>
      </c>
      <c r="AS489" s="73">
        <f t="shared" si="243"/>
        <v>0.04234197631970029</v>
      </c>
    </row>
    <row r="490" spans="1:45" ht="12.75">
      <c r="A490" s="1" t="s">
        <v>980</v>
      </c>
      <c r="B490" s="1" t="s">
        <v>981</v>
      </c>
      <c r="C490" s="2" t="s">
        <v>962</v>
      </c>
      <c r="D490" s="1"/>
      <c r="F490" s="40">
        <v>519514716</v>
      </c>
      <c r="G490" s="62">
        <v>71.13</v>
      </c>
      <c r="H490" s="10">
        <f t="shared" si="239"/>
        <v>0.7112999999999999</v>
      </c>
      <c r="I490" s="40">
        <v>2336788.59</v>
      </c>
      <c r="J490" s="40">
        <v>0</v>
      </c>
      <c r="K490" s="40">
        <v>0</v>
      </c>
      <c r="L490" s="40">
        <v>199881.06</v>
      </c>
      <c r="M490" s="48">
        <f t="shared" si="252"/>
        <v>2536669.65</v>
      </c>
      <c r="N490" s="40">
        <v>9701108</v>
      </c>
      <c r="O490" s="40">
        <v>0</v>
      </c>
      <c r="P490" s="40">
        <v>0</v>
      </c>
      <c r="Q490" s="4">
        <f t="shared" si="249"/>
        <v>9701108</v>
      </c>
      <c r="R490" s="40">
        <v>4028134.43</v>
      </c>
      <c r="S490" s="40">
        <v>0</v>
      </c>
      <c r="T490" s="4">
        <f t="shared" si="228"/>
        <v>4028134.43</v>
      </c>
      <c r="U490" s="4">
        <f t="shared" si="248"/>
        <v>16265912.08</v>
      </c>
      <c r="V490" s="5">
        <f t="shared" si="230"/>
        <v>0.7753648368259121</v>
      </c>
      <c r="W490" s="5">
        <f t="shared" si="246"/>
        <v>1.8673403661581747</v>
      </c>
      <c r="X490" s="5">
        <f t="shared" si="247"/>
        <v>0.48827676519561763</v>
      </c>
      <c r="Y490" s="53"/>
      <c r="Z490" s="12">
        <f t="shared" si="233"/>
        <v>3.1309819681797038</v>
      </c>
      <c r="AA490" s="14">
        <v>132149.5236329935</v>
      </c>
      <c r="AB490" s="18">
        <f t="shared" si="244"/>
        <v>4137.577755984403</v>
      </c>
      <c r="AC490" s="19">
        <v>275.4831980628</v>
      </c>
      <c r="AD490" s="18">
        <f t="shared" si="253"/>
        <v>3862.0945579216027</v>
      </c>
      <c r="AE490" s="21"/>
      <c r="AF490" s="2">
        <f t="shared" si="251"/>
        <v>730373563.89709</v>
      </c>
      <c r="AG490" s="5">
        <f t="shared" si="234"/>
        <v>0.3473112630836428</v>
      </c>
      <c r="AH490" s="5">
        <f t="shared" si="235"/>
        <v>1.3282392024483094</v>
      </c>
      <c r="AI490" s="5">
        <f t="shared" si="236"/>
        <v>0.5515170084342711</v>
      </c>
      <c r="AJ490" s="5">
        <f t="shared" si="237"/>
        <v>2.227067473966223</v>
      </c>
      <c r="AL490" s="14">
        <v>3978.5578771132323</v>
      </c>
      <c r="AM490" s="13">
        <f t="shared" si="238"/>
        <v>159.01987887117048</v>
      </c>
      <c r="AN490" s="29">
        <f t="shared" si="254"/>
        <v>0.039969225981589175</v>
      </c>
      <c r="AO490" s="71"/>
      <c r="AP490" s="94">
        <v>10150242.64</v>
      </c>
      <c r="AQ490" s="94">
        <v>10536058.07</v>
      </c>
      <c r="AR490" s="16">
        <f t="shared" si="242"/>
        <v>385815.4299999997</v>
      </c>
      <c r="AS490" s="73">
        <f t="shared" si="243"/>
        <v>0.03801046375774123</v>
      </c>
    </row>
    <row r="491" spans="1:45" ht="12.75">
      <c r="A491" s="1" t="s">
        <v>982</v>
      </c>
      <c r="B491" s="1" t="s">
        <v>983</v>
      </c>
      <c r="C491" s="2" t="s">
        <v>962</v>
      </c>
      <c r="D491" s="1"/>
      <c r="E491" s="65" t="s">
        <v>1192</v>
      </c>
      <c r="F491" s="40">
        <v>40198121</v>
      </c>
      <c r="G491" s="62">
        <v>86</v>
      </c>
      <c r="H491" s="10">
        <f t="shared" si="239"/>
        <v>0.86</v>
      </c>
      <c r="I491" s="40">
        <v>126143.16</v>
      </c>
      <c r="J491" s="40">
        <v>13524.91</v>
      </c>
      <c r="K491" s="40">
        <v>0</v>
      </c>
      <c r="L491" s="40">
        <v>10789.65</v>
      </c>
      <c r="M491" s="48">
        <f t="shared" si="252"/>
        <v>150457.72</v>
      </c>
      <c r="N491" s="40">
        <v>570723</v>
      </c>
      <c r="O491" s="40">
        <v>0</v>
      </c>
      <c r="P491" s="40">
        <v>0</v>
      </c>
      <c r="Q491" s="4">
        <f t="shared" si="249"/>
        <v>570723</v>
      </c>
      <c r="R491" s="40">
        <v>117176</v>
      </c>
      <c r="S491" s="40">
        <v>0</v>
      </c>
      <c r="T491" s="4">
        <f t="shared" si="228"/>
        <v>117176</v>
      </c>
      <c r="U491" s="4">
        <f t="shared" si="248"/>
        <v>838356.72</v>
      </c>
      <c r="V491" s="5">
        <f t="shared" si="230"/>
        <v>0.2914962119746841</v>
      </c>
      <c r="W491" s="5">
        <f t="shared" si="246"/>
        <v>1.419775317358739</v>
      </c>
      <c r="X491" s="5">
        <f t="shared" si="247"/>
        <v>0.37429043014224467</v>
      </c>
      <c r="Y491" s="53"/>
      <c r="Z491" s="12">
        <f t="shared" si="233"/>
        <v>2.085561959475668</v>
      </c>
      <c r="AA491" s="14">
        <v>221787.80487804877</v>
      </c>
      <c r="AB491" s="18">
        <f t="shared" si="244"/>
        <v>4625.5220892927055</v>
      </c>
      <c r="AC491" s="19">
        <v>271.03695334785</v>
      </c>
      <c r="AD491" s="18">
        <f t="shared" si="253"/>
        <v>4354.485135944856</v>
      </c>
      <c r="AE491" s="21"/>
      <c r="AF491" s="2">
        <f t="shared" si="251"/>
        <v>46742001.1627907</v>
      </c>
      <c r="AG491" s="5">
        <f t="shared" si="234"/>
        <v>0.3218897699223304</v>
      </c>
      <c r="AH491" s="5">
        <f t="shared" si="235"/>
        <v>1.2210067729285157</v>
      </c>
      <c r="AI491" s="5">
        <f t="shared" si="236"/>
        <v>0.2506867422982283</v>
      </c>
      <c r="AJ491" s="5">
        <f t="shared" si="237"/>
        <v>1.7935832851490745</v>
      </c>
      <c r="AL491" s="14">
        <v>4600.909449306631</v>
      </c>
      <c r="AM491" s="13">
        <f t="shared" si="238"/>
        <v>24.6126399860741</v>
      </c>
      <c r="AN491" s="29">
        <f t="shared" si="254"/>
        <v>0.005349516276566427</v>
      </c>
      <c r="AO491" s="71"/>
      <c r="AP491" s="94">
        <v>315452.1</v>
      </c>
      <c r="AQ491" s="94">
        <v>316150</v>
      </c>
      <c r="AR491" s="16">
        <f t="shared" si="242"/>
        <v>697.9000000000233</v>
      </c>
      <c r="AS491" s="73">
        <f t="shared" si="243"/>
        <v>0.0022123802631208458</v>
      </c>
    </row>
    <row r="492" spans="1:45" ht="12.75">
      <c r="A492" s="1" t="s">
        <v>984</v>
      </c>
      <c r="B492" s="1" t="s">
        <v>985</v>
      </c>
      <c r="C492" s="2" t="s">
        <v>962</v>
      </c>
      <c r="D492" s="1"/>
      <c r="E492" s="65" t="s">
        <v>1192</v>
      </c>
      <c r="F492" s="40">
        <v>2988237026</v>
      </c>
      <c r="G492" s="62">
        <v>87.96</v>
      </c>
      <c r="H492" s="10">
        <f t="shared" si="239"/>
        <v>0.8795999999999999</v>
      </c>
      <c r="I492" s="40">
        <v>10194564.620000001</v>
      </c>
      <c r="J492" s="40">
        <v>1093047.42</v>
      </c>
      <c r="K492" s="40">
        <v>0</v>
      </c>
      <c r="L492" s="40">
        <v>871998.1</v>
      </c>
      <c r="M492" s="48">
        <f t="shared" si="252"/>
        <v>12159610.14</v>
      </c>
      <c r="N492" s="40">
        <v>47010726</v>
      </c>
      <c r="O492" s="40">
        <v>0</v>
      </c>
      <c r="P492" s="40">
        <v>0</v>
      </c>
      <c r="Q492" s="4">
        <f t="shared" si="249"/>
        <v>47010726</v>
      </c>
      <c r="R492" s="40">
        <v>8250599.74</v>
      </c>
      <c r="S492" s="40">
        <v>1168532.44</v>
      </c>
      <c r="T492" s="4">
        <f t="shared" si="228"/>
        <v>9419132.18</v>
      </c>
      <c r="U492" s="4">
        <f t="shared" si="248"/>
        <v>68589468.32</v>
      </c>
      <c r="V492" s="5">
        <f t="shared" si="230"/>
        <v>0.31520699656841744</v>
      </c>
      <c r="W492" s="5">
        <f t="shared" si="246"/>
        <v>1.5731926748437257</v>
      </c>
      <c r="X492" s="5">
        <f t="shared" si="247"/>
        <v>0.4069158515272343</v>
      </c>
      <c r="Y492" s="53"/>
      <c r="Z492" s="12">
        <f t="shared" si="233"/>
        <v>2.295315522939377</v>
      </c>
      <c r="AA492" s="14">
        <v>416863.77583979326</v>
      </c>
      <c r="AB492" s="18">
        <f t="shared" si="244"/>
        <v>9568.338956361984</v>
      </c>
      <c r="AC492" s="19">
        <v>281.4709491117</v>
      </c>
      <c r="AD492" s="18">
        <f t="shared" si="253"/>
        <v>9286.868007250285</v>
      </c>
      <c r="AE492" s="21"/>
      <c r="AF492" s="2">
        <f t="shared" si="251"/>
        <v>3397268105.9572535</v>
      </c>
      <c r="AG492" s="5">
        <f t="shared" si="234"/>
        <v>0.35792318300335524</v>
      </c>
      <c r="AH492" s="5">
        <f t="shared" si="235"/>
        <v>1.3837802767925411</v>
      </c>
      <c r="AI492" s="5">
        <f t="shared" si="236"/>
        <v>0.24285983568774638</v>
      </c>
      <c r="AJ492" s="5">
        <f t="shared" si="237"/>
        <v>2.018959533977476</v>
      </c>
      <c r="AL492" s="14">
        <v>9115.556897626728</v>
      </c>
      <c r="AM492" s="13">
        <f t="shared" si="238"/>
        <v>452.7820587352562</v>
      </c>
      <c r="AN492" s="29">
        <f t="shared" si="254"/>
        <v>0.04967135456673413</v>
      </c>
      <c r="AO492" s="71"/>
      <c r="AP492" s="94">
        <v>27409714.080000002</v>
      </c>
      <c r="AQ492" s="94">
        <v>23486294.689999998</v>
      </c>
      <c r="AR492" s="16">
        <f t="shared" si="242"/>
        <v>-3923419.3900000043</v>
      </c>
      <c r="AS492" s="73">
        <f t="shared" si="243"/>
        <v>-0.14313974157296294</v>
      </c>
    </row>
    <row r="493" spans="1:45" ht="12.75">
      <c r="A493" s="1" t="s">
        <v>986</v>
      </c>
      <c r="B493" s="1" t="s">
        <v>987</v>
      </c>
      <c r="C493" s="2" t="s">
        <v>962</v>
      </c>
      <c r="D493" s="1"/>
      <c r="F493" s="40">
        <v>834167799</v>
      </c>
      <c r="G493" s="62">
        <v>70.91</v>
      </c>
      <c r="H493" s="10">
        <f t="shared" si="239"/>
        <v>0.7091</v>
      </c>
      <c r="I493" s="40">
        <v>3597891.11</v>
      </c>
      <c r="J493" s="40">
        <v>385832.98</v>
      </c>
      <c r="K493" s="40">
        <v>0</v>
      </c>
      <c r="L493" s="40">
        <v>307816.35</v>
      </c>
      <c r="M493" s="48">
        <f t="shared" si="252"/>
        <v>4291540.4399999995</v>
      </c>
      <c r="N493" s="40">
        <v>20239454.5</v>
      </c>
      <c r="O493" s="40">
        <v>0</v>
      </c>
      <c r="P493" s="40">
        <v>0</v>
      </c>
      <c r="Q493" s="4">
        <f t="shared" si="249"/>
        <v>20239454.5</v>
      </c>
      <c r="R493" s="40">
        <v>8119319.75</v>
      </c>
      <c r="S493" s="40">
        <v>0</v>
      </c>
      <c r="T493" s="4">
        <f t="shared" si="228"/>
        <v>8119319.75</v>
      </c>
      <c r="U493" s="4">
        <f t="shared" si="248"/>
        <v>32650314.689999998</v>
      </c>
      <c r="V493" s="5">
        <f t="shared" si="230"/>
        <v>0.9733437037168585</v>
      </c>
      <c r="W493" s="5">
        <f t="shared" si="246"/>
        <v>2.4263049381986512</v>
      </c>
      <c r="X493" s="5">
        <f t="shared" si="247"/>
        <v>0.5144696840545387</v>
      </c>
      <c r="Y493" s="53"/>
      <c r="Z493" s="12">
        <f t="shared" si="233"/>
        <v>3.9141183259700485</v>
      </c>
      <c r="AA493" s="14">
        <v>131009.94375251106</v>
      </c>
      <c r="AB493" s="18">
        <f t="shared" si="244"/>
        <v>5127.884217260088</v>
      </c>
      <c r="AC493" s="37">
        <v>378.7463850084</v>
      </c>
      <c r="AD493" s="18">
        <f t="shared" si="253"/>
        <v>4749.137832251688</v>
      </c>
      <c r="AE493" s="21"/>
      <c r="AF493" s="2">
        <f t="shared" si="251"/>
        <v>1176375404.0332818</v>
      </c>
      <c r="AG493" s="5">
        <f t="shared" si="234"/>
        <v>0.36481045296307335</v>
      </c>
      <c r="AH493" s="5">
        <f t="shared" si="235"/>
        <v>1.7204928316766634</v>
      </c>
      <c r="AI493" s="5">
        <f t="shared" si="236"/>
        <v>0.6901980203056243</v>
      </c>
      <c r="AJ493" s="5">
        <f t="shared" si="237"/>
        <v>2.775501304945361</v>
      </c>
      <c r="AL493" s="14">
        <v>4711.313473578956</v>
      </c>
      <c r="AM493" s="13">
        <f t="shared" si="238"/>
        <v>416.5707436811317</v>
      </c>
      <c r="AN493" s="29">
        <f t="shared" si="254"/>
        <v>0.08841923722912097</v>
      </c>
      <c r="AO493" s="71"/>
      <c r="AP493" s="94">
        <v>12514501.48</v>
      </c>
      <c r="AQ493" s="94">
        <v>12726512.940000001</v>
      </c>
      <c r="AR493" s="16">
        <f t="shared" si="242"/>
        <v>212011.4600000009</v>
      </c>
      <c r="AS493" s="73">
        <f t="shared" si="243"/>
        <v>0.01694126292915672</v>
      </c>
    </row>
    <row r="494" spans="1:45" ht="12.75">
      <c r="A494" s="1" t="s">
        <v>988</v>
      </c>
      <c r="B494" s="1" t="s">
        <v>989</v>
      </c>
      <c r="C494" s="2" t="s">
        <v>962</v>
      </c>
      <c r="D494" s="1"/>
      <c r="E494" s="65" t="s">
        <v>1192</v>
      </c>
      <c r="F494" s="40">
        <v>679898867</v>
      </c>
      <c r="G494" s="62">
        <v>91.44</v>
      </c>
      <c r="H494" s="10">
        <f t="shared" si="239"/>
        <v>0.9144</v>
      </c>
      <c r="I494" s="40">
        <v>2482843.51</v>
      </c>
      <c r="J494" s="40">
        <v>266226.08</v>
      </c>
      <c r="K494" s="40">
        <v>0</v>
      </c>
      <c r="L494" s="40">
        <v>212377.22</v>
      </c>
      <c r="M494" s="48">
        <f t="shared" si="252"/>
        <v>2961446.81</v>
      </c>
      <c r="N494" s="40">
        <v>0</v>
      </c>
      <c r="O494" s="40">
        <v>4836105.86</v>
      </c>
      <c r="P494" s="40">
        <v>0</v>
      </c>
      <c r="Q494" s="4">
        <f t="shared" si="249"/>
        <v>4836105.86</v>
      </c>
      <c r="R494" s="40">
        <v>2598773.89</v>
      </c>
      <c r="S494" s="40">
        <v>203969.64</v>
      </c>
      <c r="T494" s="4">
        <f t="shared" si="228"/>
        <v>2802743.5300000003</v>
      </c>
      <c r="U494" s="4">
        <f t="shared" si="248"/>
        <v>10600296.2</v>
      </c>
      <c r="V494" s="5">
        <f t="shared" si="230"/>
        <v>0.41222947500514073</v>
      </c>
      <c r="W494" s="5">
        <f t="shared" si="246"/>
        <v>0.7112978260044667</v>
      </c>
      <c r="X494" s="5">
        <f t="shared" si="247"/>
        <v>0.43557166421929044</v>
      </c>
      <c r="Y494" s="53"/>
      <c r="Z494" s="12">
        <f t="shared" si="233"/>
        <v>1.5590989652288978</v>
      </c>
      <c r="AA494" s="14">
        <v>577614.9577804584</v>
      </c>
      <c r="AB494" s="18">
        <f t="shared" si="244"/>
        <v>9005.58882976246</v>
      </c>
      <c r="AC494" s="19">
        <v>126.50866896330004</v>
      </c>
      <c r="AD494" s="18">
        <f t="shared" si="253"/>
        <v>8879.08016079916</v>
      </c>
      <c r="AE494" s="21"/>
      <c r="AF494" s="2">
        <f t="shared" si="251"/>
        <v>743546442.4759405</v>
      </c>
      <c r="AG494" s="5">
        <f t="shared" si="234"/>
        <v>0.39828672976211915</v>
      </c>
      <c r="AH494" s="5">
        <f t="shared" si="235"/>
        <v>0.6504107320984844</v>
      </c>
      <c r="AI494" s="5">
        <f t="shared" si="236"/>
        <v>0.34951063464796156</v>
      </c>
      <c r="AJ494" s="5">
        <f t="shared" si="237"/>
        <v>1.425640093805304</v>
      </c>
      <c r="AL494" s="14">
        <v>8114.103163733708</v>
      </c>
      <c r="AM494" s="13">
        <f t="shared" si="238"/>
        <v>891.4856660287523</v>
      </c>
      <c r="AN494" s="29">
        <f t="shared" si="254"/>
        <v>0.10986866299818338</v>
      </c>
      <c r="AO494" s="71"/>
      <c r="AP494" s="94">
        <v>5038802.98</v>
      </c>
      <c r="AQ494" s="94">
        <v>4740949.17</v>
      </c>
      <c r="AR494" s="16">
        <f t="shared" si="242"/>
        <v>-297853.8100000005</v>
      </c>
      <c r="AS494" s="73">
        <f t="shared" si="243"/>
        <v>-0.05911201751333419</v>
      </c>
    </row>
    <row r="495" spans="1:45" ht="12.75">
      <c r="A495" s="1" t="s">
        <v>990</v>
      </c>
      <c r="B495" s="1" t="s">
        <v>991</v>
      </c>
      <c r="C495" s="2" t="s">
        <v>962</v>
      </c>
      <c r="D495" s="1"/>
      <c r="F495" s="40">
        <v>569382528</v>
      </c>
      <c r="G495" s="62">
        <v>58.68</v>
      </c>
      <c r="H495" s="10">
        <f t="shared" si="239"/>
        <v>0.5868</v>
      </c>
      <c r="I495" s="40">
        <v>2791530.77</v>
      </c>
      <c r="J495" s="40">
        <v>0</v>
      </c>
      <c r="K495" s="40">
        <v>0</v>
      </c>
      <c r="L495" s="40">
        <v>238773.43</v>
      </c>
      <c r="M495" s="48">
        <f t="shared" si="252"/>
        <v>3030304.2</v>
      </c>
      <c r="N495" s="40">
        <v>0</v>
      </c>
      <c r="O495" s="40">
        <v>8960932.25</v>
      </c>
      <c r="P495" s="40">
        <v>0</v>
      </c>
      <c r="Q495" s="4">
        <f t="shared" si="249"/>
        <v>8960932.25</v>
      </c>
      <c r="R495" s="40">
        <v>4398119.38</v>
      </c>
      <c r="S495" s="40">
        <v>0</v>
      </c>
      <c r="T495" s="4">
        <f t="shared" si="228"/>
        <v>4398119.38</v>
      </c>
      <c r="U495" s="4">
        <f t="shared" si="248"/>
        <v>16389355.829999998</v>
      </c>
      <c r="V495" s="5">
        <f t="shared" si="230"/>
        <v>0.7724366596651171</v>
      </c>
      <c r="W495" s="5">
        <f t="shared" si="246"/>
        <v>1.5737982479855792</v>
      </c>
      <c r="X495" s="5">
        <f t="shared" si="247"/>
        <v>0.5322088492325497</v>
      </c>
      <c r="Y495" s="53"/>
      <c r="Z495" s="12">
        <f t="shared" si="233"/>
        <v>2.8784437568832457</v>
      </c>
      <c r="AA495" s="14">
        <v>170667.7171398528</v>
      </c>
      <c r="AB495" s="18">
        <f t="shared" si="244"/>
        <v>4912.57424902725</v>
      </c>
      <c r="AC495" s="19">
        <v>241.53158386980002</v>
      </c>
      <c r="AD495" s="18">
        <f t="shared" si="253"/>
        <v>4671.04266515745</v>
      </c>
      <c r="AE495" s="21"/>
      <c r="AF495" s="2">
        <f t="shared" si="251"/>
        <v>970317873.210634</v>
      </c>
      <c r="AG495" s="5">
        <f t="shared" si="234"/>
        <v>0.31230015272966016</v>
      </c>
      <c r="AH495" s="5">
        <f t="shared" si="235"/>
        <v>0.9235048119179379</v>
      </c>
      <c r="AI495" s="5">
        <f t="shared" si="236"/>
        <v>0.45326583189149067</v>
      </c>
      <c r="AJ495" s="5">
        <f t="shared" si="237"/>
        <v>1.6890707965390883</v>
      </c>
      <c r="AL495" s="14">
        <v>4748.357634297471</v>
      </c>
      <c r="AM495" s="13">
        <f t="shared" si="238"/>
        <v>164.21661472977848</v>
      </c>
      <c r="AN495" s="29">
        <f t="shared" si="254"/>
        <v>0.034583876653190355</v>
      </c>
      <c r="AO495" s="71"/>
      <c r="AP495" s="94">
        <v>7006035.92</v>
      </c>
      <c r="AQ495" s="94">
        <v>7055925.1</v>
      </c>
      <c r="AR495" s="16">
        <f t="shared" si="242"/>
        <v>49889.1799999997</v>
      </c>
      <c r="AS495" s="73">
        <f t="shared" si="243"/>
        <v>0.0071208855577776856</v>
      </c>
    </row>
    <row r="496" spans="1:45" ht="12.75">
      <c r="A496" s="1" t="s">
        <v>992</v>
      </c>
      <c r="B496" s="1" t="s">
        <v>993</v>
      </c>
      <c r="C496" s="2" t="s">
        <v>962</v>
      </c>
      <c r="D496" s="1"/>
      <c r="F496" s="40">
        <v>61303207</v>
      </c>
      <c r="G496" s="62">
        <v>63.93</v>
      </c>
      <c r="H496" s="10">
        <f t="shared" si="239"/>
        <v>0.6393</v>
      </c>
      <c r="I496" s="40">
        <v>310360.33</v>
      </c>
      <c r="J496" s="40">
        <v>33276.43</v>
      </c>
      <c r="K496" s="40">
        <v>0</v>
      </c>
      <c r="L496" s="40">
        <v>26546.65</v>
      </c>
      <c r="M496" s="48">
        <f t="shared" si="252"/>
        <v>370183.41000000003</v>
      </c>
      <c r="N496" s="40">
        <v>733168</v>
      </c>
      <c r="O496" s="40">
        <v>0</v>
      </c>
      <c r="P496" s="40">
        <v>0</v>
      </c>
      <c r="Q496" s="4">
        <f t="shared" si="249"/>
        <v>733168</v>
      </c>
      <c r="R496" s="40">
        <v>325000</v>
      </c>
      <c r="S496" s="40">
        <v>0</v>
      </c>
      <c r="T496" s="4">
        <f t="shared" si="228"/>
        <v>325000</v>
      </c>
      <c r="U496" s="4">
        <f t="shared" si="248"/>
        <v>1428351.4100000001</v>
      </c>
      <c r="V496" s="5">
        <f t="shared" si="230"/>
        <v>0.5301517096813548</v>
      </c>
      <c r="W496" s="5">
        <f t="shared" si="246"/>
        <v>1.1959700574881833</v>
      </c>
      <c r="X496" s="5">
        <f t="shared" si="247"/>
        <v>0.6038565160220738</v>
      </c>
      <c r="Y496" s="53"/>
      <c r="Z496" s="12">
        <f t="shared" si="233"/>
        <v>2.329978283191612</v>
      </c>
      <c r="AA496" s="14">
        <v>208180.69498069497</v>
      </c>
      <c r="AB496" s="18">
        <f t="shared" si="244"/>
        <v>4850.564982847563</v>
      </c>
      <c r="AC496" s="19">
        <v>153.851290842375</v>
      </c>
      <c r="AD496" s="18">
        <f t="shared" si="253"/>
        <v>4696.713692005188</v>
      </c>
      <c r="AE496" s="21"/>
      <c r="AF496" s="2">
        <f t="shared" si="251"/>
        <v>95891141.87392461</v>
      </c>
      <c r="AG496" s="5">
        <f t="shared" si="234"/>
        <v>0.3860454706929117</v>
      </c>
      <c r="AH496" s="5">
        <f t="shared" si="235"/>
        <v>0.7645836577521955</v>
      </c>
      <c r="AI496" s="5">
        <f t="shared" si="236"/>
        <v>0.33892598799929013</v>
      </c>
      <c r="AJ496" s="5">
        <f t="shared" si="237"/>
        <v>1.4895551164443974</v>
      </c>
      <c r="AL496" s="14">
        <v>4504.225079509151</v>
      </c>
      <c r="AM496" s="13">
        <f t="shared" si="238"/>
        <v>346.3399033384121</v>
      </c>
      <c r="AN496" s="29">
        <f t="shared" si="254"/>
        <v>0.07689222834666924</v>
      </c>
      <c r="AO496" s="71"/>
      <c r="AP496" s="94">
        <v>904737.63</v>
      </c>
      <c r="AQ496" s="94">
        <v>943101.45</v>
      </c>
      <c r="AR496" s="16">
        <f t="shared" si="242"/>
        <v>38363.81999999995</v>
      </c>
      <c r="AS496" s="73">
        <f t="shared" si="243"/>
        <v>0.042403254521424016</v>
      </c>
    </row>
    <row r="497" spans="1:45" ht="12.75">
      <c r="A497" s="1" t="s">
        <v>994</v>
      </c>
      <c r="B497" s="1" t="s">
        <v>995</v>
      </c>
      <c r="C497" s="2" t="s">
        <v>962</v>
      </c>
      <c r="D497" s="1"/>
      <c r="F497" s="40">
        <v>661375728</v>
      </c>
      <c r="G497" s="62">
        <v>73.27</v>
      </c>
      <c r="H497" s="10">
        <f t="shared" si="239"/>
        <v>0.7326999999999999</v>
      </c>
      <c r="I497" s="40">
        <v>2695709.28</v>
      </c>
      <c r="J497" s="40">
        <v>0</v>
      </c>
      <c r="K497" s="40">
        <v>0</v>
      </c>
      <c r="L497" s="40">
        <v>230621.94</v>
      </c>
      <c r="M497" s="48">
        <f t="shared" si="252"/>
        <v>2926331.2199999997</v>
      </c>
      <c r="N497" s="40">
        <v>15892269</v>
      </c>
      <c r="O497" s="40">
        <v>0</v>
      </c>
      <c r="P497" s="40">
        <v>0</v>
      </c>
      <c r="Q497" s="4">
        <f t="shared" si="249"/>
        <v>15892269</v>
      </c>
      <c r="R497" s="40">
        <v>6746010.64</v>
      </c>
      <c r="S497" s="40">
        <v>0</v>
      </c>
      <c r="T497" s="4">
        <f t="shared" si="228"/>
        <v>6746010.64</v>
      </c>
      <c r="U497" s="4">
        <f t="shared" si="248"/>
        <v>25564610.86</v>
      </c>
      <c r="V497" s="5">
        <f t="shared" si="230"/>
        <v>1.0199967060176118</v>
      </c>
      <c r="W497" s="5">
        <f t="shared" si="246"/>
        <v>2.4029108307403746</v>
      </c>
      <c r="X497" s="5">
        <f t="shared" si="247"/>
        <v>0.4424612358922249</v>
      </c>
      <c r="Y497" s="53"/>
      <c r="Z497" s="12">
        <f t="shared" si="233"/>
        <v>3.8653687726502115</v>
      </c>
      <c r="AA497" s="14">
        <v>147158.248395621</v>
      </c>
      <c r="AB497" s="18">
        <f t="shared" si="244"/>
        <v>5688.208979863364</v>
      </c>
      <c r="AC497" s="19">
        <v>371.2255650918001</v>
      </c>
      <c r="AD497" s="18">
        <f t="shared" si="253"/>
        <v>5316.983414771564</v>
      </c>
      <c r="AE497" s="21"/>
      <c r="AF497" s="2">
        <f t="shared" si="251"/>
        <v>902655558.8917702</v>
      </c>
      <c r="AG497" s="5">
        <f t="shared" si="234"/>
        <v>0.32419134753823314</v>
      </c>
      <c r="AH497" s="5">
        <f t="shared" si="235"/>
        <v>1.760612765683472</v>
      </c>
      <c r="AI497" s="5">
        <f t="shared" si="236"/>
        <v>0.747351586499104</v>
      </c>
      <c r="AJ497" s="5">
        <f t="shared" si="237"/>
        <v>2.8321556997208095</v>
      </c>
      <c r="AL497" s="14">
        <v>5241.871235970201</v>
      </c>
      <c r="AM497" s="13">
        <f t="shared" si="238"/>
        <v>446.33774389316295</v>
      </c>
      <c r="AN497" s="29">
        <f t="shared" si="254"/>
        <v>0.08514855169092145</v>
      </c>
      <c r="AO497" s="71"/>
      <c r="AP497" s="94">
        <v>11982998.29</v>
      </c>
      <c r="AQ497" s="94">
        <v>12243717.219999999</v>
      </c>
      <c r="AR497" s="16">
        <f t="shared" si="242"/>
        <v>260718.9299999997</v>
      </c>
      <c r="AS497" s="73">
        <f t="shared" si="243"/>
        <v>0.02175740358884752</v>
      </c>
    </row>
    <row r="498" spans="1:45" ht="12.75">
      <c r="A498" s="1" t="s">
        <v>996</v>
      </c>
      <c r="B498" s="1" t="s">
        <v>997</v>
      </c>
      <c r="C498" s="2" t="s">
        <v>962</v>
      </c>
      <c r="D498" s="1"/>
      <c r="F498" s="40">
        <v>165232544</v>
      </c>
      <c r="G498" s="62">
        <v>71.17</v>
      </c>
      <c r="H498" s="10">
        <f t="shared" si="239"/>
        <v>0.7117</v>
      </c>
      <c r="I498" s="40">
        <v>711917.23</v>
      </c>
      <c r="J498" s="40">
        <v>0</v>
      </c>
      <c r="K498" s="40">
        <v>0</v>
      </c>
      <c r="L498" s="40">
        <v>60992.1</v>
      </c>
      <c r="M498" s="48">
        <f t="shared" si="252"/>
        <v>772909.33</v>
      </c>
      <c r="N498" s="40">
        <v>4112512.5</v>
      </c>
      <c r="O498" s="40">
        <v>0</v>
      </c>
      <c r="P498" s="40">
        <v>0</v>
      </c>
      <c r="Q498" s="4">
        <f t="shared" si="249"/>
        <v>4112512.5</v>
      </c>
      <c r="R498" s="40">
        <v>1916151.23</v>
      </c>
      <c r="S498" s="40">
        <v>0</v>
      </c>
      <c r="T498" s="4">
        <f t="shared" si="228"/>
        <v>1916151.23</v>
      </c>
      <c r="U498" s="4">
        <f t="shared" si="248"/>
        <v>6801573.0600000005</v>
      </c>
      <c r="V498" s="5">
        <f t="shared" si="230"/>
        <v>1.1596693869217434</v>
      </c>
      <c r="W498" s="5">
        <f t="shared" si="246"/>
        <v>2.488924034238679</v>
      </c>
      <c r="X498" s="5">
        <f t="shared" si="247"/>
        <v>0.4677706408732652</v>
      </c>
      <c r="Y498" s="53"/>
      <c r="Z498" s="12">
        <f t="shared" si="233"/>
        <v>4.116364062033688</v>
      </c>
      <c r="AA498" s="14">
        <v>125465.39732142857</v>
      </c>
      <c r="AB498" s="18">
        <f t="shared" si="244"/>
        <v>5164.6125256270625</v>
      </c>
      <c r="AC498" s="19">
        <v>334.1668633272001</v>
      </c>
      <c r="AD498" s="18">
        <f t="shared" si="253"/>
        <v>4830.445662299862</v>
      </c>
      <c r="AE498" s="21"/>
      <c r="AF498" s="2">
        <f t="shared" si="251"/>
        <v>232166002.52915555</v>
      </c>
      <c r="AG498" s="5">
        <f t="shared" si="234"/>
        <v>0.33291236510950284</v>
      </c>
      <c r="AH498" s="5">
        <f t="shared" si="235"/>
        <v>1.7713672351676677</v>
      </c>
      <c r="AI498" s="5">
        <f t="shared" si="236"/>
        <v>0.8253367026722047</v>
      </c>
      <c r="AJ498" s="5">
        <f t="shared" si="237"/>
        <v>2.9296163029493756</v>
      </c>
      <c r="AL498" s="14">
        <v>5003.09901716789</v>
      </c>
      <c r="AM498" s="13">
        <f t="shared" si="238"/>
        <v>161.51350845917204</v>
      </c>
      <c r="AN498" s="29">
        <f t="shared" si="254"/>
        <v>0.03228269276801165</v>
      </c>
      <c r="AO498" s="71"/>
      <c r="AP498" s="94">
        <v>3770302.89</v>
      </c>
      <c r="AQ498" s="94">
        <v>3998678.62</v>
      </c>
      <c r="AR498" s="16">
        <f t="shared" si="242"/>
        <v>228375.72999999998</v>
      </c>
      <c r="AS498" s="73">
        <f t="shared" si="243"/>
        <v>0.06057225020454523</v>
      </c>
    </row>
    <row r="499" spans="1:45" ht="12.75">
      <c r="A499" s="1" t="s">
        <v>998</v>
      </c>
      <c r="B499" s="1" t="s">
        <v>999</v>
      </c>
      <c r="C499" s="2" t="s">
        <v>962</v>
      </c>
      <c r="D499" s="1"/>
      <c r="E499" s="65" t="s">
        <v>1192</v>
      </c>
      <c r="F499" s="40">
        <v>3306354841</v>
      </c>
      <c r="G499" s="62">
        <v>94.28</v>
      </c>
      <c r="H499" s="10">
        <f t="shared" si="239"/>
        <v>0.9428</v>
      </c>
      <c r="I499" s="40">
        <v>11406080.54</v>
      </c>
      <c r="J499" s="40">
        <v>1222986.7</v>
      </c>
      <c r="K499" s="40">
        <v>0</v>
      </c>
      <c r="L499" s="40">
        <v>975677.26</v>
      </c>
      <c r="M499" s="48">
        <f t="shared" si="252"/>
        <v>13604744.499999998</v>
      </c>
      <c r="N499" s="40">
        <v>25735532</v>
      </c>
      <c r="O499" s="40">
        <v>9761844.62</v>
      </c>
      <c r="P499" s="40">
        <v>0</v>
      </c>
      <c r="Q499" s="4">
        <f t="shared" si="249"/>
        <v>35497376.62</v>
      </c>
      <c r="R499" s="40">
        <v>6421573</v>
      </c>
      <c r="S499" s="40">
        <v>661271</v>
      </c>
      <c r="T499" s="4">
        <f t="shared" si="228"/>
        <v>7082844</v>
      </c>
      <c r="U499" s="4">
        <f t="shared" si="248"/>
        <v>56184965.12</v>
      </c>
      <c r="V499" s="5">
        <f t="shared" si="230"/>
        <v>0.21421911260612936</v>
      </c>
      <c r="W499" s="5">
        <f t="shared" si="246"/>
        <v>1.0736106173426896</v>
      </c>
      <c r="X499" s="5">
        <f t="shared" si="247"/>
        <v>0.4114726081815608</v>
      </c>
      <c r="Y499" s="53"/>
      <c r="Z499" s="12">
        <f t="shared" si="233"/>
        <v>1.6993023381303798</v>
      </c>
      <c r="AA499" s="14">
        <v>514542.3562984101</v>
      </c>
      <c r="AB499" s="18">
        <f t="shared" si="244"/>
        <v>8743.630291250032</v>
      </c>
      <c r="AC499" s="19">
        <v>186.74194052925</v>
      </c>
      <c r="AD499" s="18">
        <f t="shared" si="253"/>
        <v>8556.888350720783</v>
      </c>
      <c r="AE499" s="21"/>
      <c r="AF499" s="2">
        <f t="shared" si="251"/>
        <v>3506952525.4560885</v>
      </c>
      <c r="AG499" s="5">
        <f t="shared" si="234"/>
        <v>0.38793637499357553</v>
      </c>
      <c r="AH499" s="5">
        <f t="shared" si="235"/>
        <v>1.0122000900306876</v>
      </c>
      <c r="AI499" s="5">
        <f t="shared" si="236"/>
        <v>0.18310977845828857</v>
      </c>
      <c r="AJ499" s="5">
        <f t="shared" si="237"/>
        <v>1.6021022443893216</v>
      </c>
      <c r="AL499" s="14">
        <v>8076.961802804937</v>
      </c>
      <c r="AM499" s="13">
        <f t="shared" si="238"/>
        <v>666.6684884450951</v>
      </c>
      <c r="AN499" s="29">
        <f t="shared" si="254"/>
        <v>0.0825395123465332</v>
      </c>
      <c r="AO499" s="71"/>
      <c r="AP499" s="94">
        <v>11309840.99</v>
      </c>
      <c r="AQ499" s="94">
        <v>12257923.79</v>
      </c>
      <c r="AR499" s="16">
        <f t="shared" si="242"/>
        <v>948082.7999999989</v>
      </c>
      <c r="AS499" s="73">
        <f t="shared" si="243"/>
        <v>0.08382812816186189</v>
      </c>
    </row>
    <row r="500" spans="1:45" ht="12.75">
      <c r="A500" s="1" t="s">
        <v>1000</v>
      </c>
      <c r="B500" s="1" t="s">
        <v>1001</v>
      </c>
      <c r="C500" s="2" t="s">
        <v>962</v>
      </c>
      <c r="D500" s="1"/>
      <c r="E500" s="65" t="s">
        <v>1192</v>
      </c>
      <c r="F500" s="40">
        <v>1490344799</v>
      </c>
      <c r="G500" s="62">
        <v>97.54</v>
      </c>
      <c r="H500" s="10">
        <f t="shared" si="239"/>
        <v>0.9754</v>
      </c>
      <c r="I500" s="40">
        <v>4776166.65</v>
      </c>
      <c r="J500" s="40">
        <v>512085.57</v>
      </c>
      <c r="K500" s="40">
        <v>0</v>
      </c>
      <c r="L500" s="40">
        <v>408564.73</v>
      </c>
      <c r="M500" s="48">
        <f t="shared" si="252"/>
        <v>5696816.950000001</v>
      </c>
      <c r="N500" s="40">
        <v>7489950</v>
      </c>
      <c r="O500" s="40">
        <v>3842864.3</v>
      </c>
      <c r="P500" s="40">
        <v>0</v>
      </c>
      <c r="Q500" s="4">
        <f t="shared" si="249"/>
        <v>11332814.3</v>
      </c>
      <c r="R500" s="40">
        <v>5585965</v>
      </c>
      <c r="S500" s="40">
        <v>298070</v>
      </c>
      <c r="T500" s="4">
        <f t="shared" si="228"/>
        <v>5884035</v>
      </c>
      <c r="U500" s="4">
        <f t="shared" si="248"/>
        <v>22913666.25</v>
      </c>
      <c r="V500" s="5">
        <f t="shared" si="230"/>
        <v>0.3948103153007346</v>
      </c>
      <c r="W500" s="5">
        <f aca="true" t="shared" si="255" ref="W500:W531">(Q500/F500)*100</f>
        <v>0.7604155969547555</v>
      </c>
      <c r="X500" s="5">
        <f aca="true" t="shared" si="256" ref="X500:X531">(M500/F500)*100</f>
        <v>0.38224825247301725</v>
      </c>
      <c r="Y500" s="53"/>
      <c r="Z500" s="12">
        <f t="shared" si="233"/>
        <v>1.5374741647285073</v>
      </c>
      <c r="AA500" s="14">
        <v>627693.8172043011</v>
      </c>
      <c r="AB500" s="18">
        <f t="shared" si="244"/>
        <v>9650.630273114311</v>
      </c>
      <c r="AC500" s="19">
        <v>162.9227483064</v>
      </c>
      <c r="AD500" s="18">
        <f t="shared" si="253"/>
        <v>9487.70752480791</v>
      </c>
      <c r="AE500" s="21"/>
      <c r="AF500" s="2">
        <f t="shared" si="251"/>
        <v>1527931924.3387327</v>
      </c>
      <c r="AG500" s="5">
        <f t="shared" si="234"/>
        <v>0.372844945462181</v>
      </c>
      <c r="AH500" s="5">
        <f t="shared" si="235"/>
        <v>0.7417093732696686</v>
      </c>
      <c r="AI500" s="5">
        <f t="shared" si="236"/>
        <v>0.3655899134653873</v>
      </c>
      <c r="AJ500" s="5">
        <f t="shared" si="237"/>
        <v>1.4996523002761861</v>
      </c>
      <c r="AL500" s="14">
        <v>9324.927776426419</v>
      </c>
      <c r="AM500" s="13">
        <f t="shared" si="238"/>
        <v>325.70249668789256</v>
      </c>
      <c r="AN500" s="29">
        <f t="shared" si="254"/>
        <v>0.034928152206312436</v>
      </c>
      <c r="AO500" s="71"/>
      <c r="AP500" s="94">
        <v>9720970.04</v>
      </c>
      <c r="AQ500" s="94">
        <v>10291646.870000001</v>
      </c>
      <c r="AR500" s="16">
        <f t="shared" si="242"/>
        <v>570676.8300000019</v>
      </c>
      <c r="AS500" s="73">
        <f t="shared" si="243"/>
        <v>0.05870574928754765</v>
      </c>
    </row>
    <row r="501" spans="1:45" ht="12.75">
      <c r="A501" s="1" t="s">
        <v>1002</v>
      </c>
      <c r="B501" s="1" t="s">
        <v>1003</v>
      </c>
      <c r="C501" s="2" t="s">
        <v>1004</v>
      </c>
      <c r="D501" s="1"/>
      <c r="F501" s="67">
        <v>45865688</v>
      </c>
      <c r="G501" s="62">
        <v>75.65</v>
      </c>
      <c r="H501" s="10">
        <f t="shared" si="239"/>
        <v>0.7565000000000001</v>
      </c>
      <c r="I501" s="40">
        <v>253545.8</v>
      </c>
      <c r="J501" s="40">
        <v>21849.63</v>
      </c>
      <c r="K501" s="40">
        <v>11276.72</v>
      </c>
      <c r="L501" s="40">
        <v>10253.27</v>
      </c>
      <c r="M501" s="48">
        <f t="shared" si="252"/>
        <v>296925.42</v>
      </c>
      <c r="N501" s="40">
        <v>0</v>
      </c>
      <c r="O501" s="40">
        <v>890949</v>
      </c>
      <c r="P501" s="40">
        <v>0</v>
      </c>
      <c r="Q501" s="4">
        <f t="shared" si="249"/>
        <v>890949</v>
      </c>
      <c r="R501" s="40">
        <v>128341</v>
      </c>
      <c r="S501" s="40">
        <v>0</v>
      </c>
      <c r="T501" s="4">
        <f t="shared" si="228"/>
        <v>128341</v>
      </c>
      <c r="U501" s="4">
        <f t="shared" si="248"/>
        <v>1316215.42</v>
      </c>
      <c r="V501" s="5">
        <f t="shared" si="230"/>
        <v>0.27981919730496574</v>
      </c>
      <c r="W501" s="5">
        <f t="shared" si="255"/>
        <v>1.942517465343592</v>
      </c>
      <c r="X501" s="5">
        <f t="shared" si="256"/>
        <v>0.6473802813118162</v>
      </c>
      <c r="Y501" s="53"/>
      <c r="Z501" s="12">
        <f t="shared" si="233"/>
        <v>2.8697169439603742</v>
      </c>
      <c r="AA501" s="14">
        <v>145537.1287128713</v>
      </c>
      <c r="AB501" s="18">
        <f t="shared" si="244"/>
        <v>4176.503642426686</v>
      </c>
      <c r="AC501" s="19">
        <v>293.277495635325</v>
      </c>
      <c r="AD501" s="18">
        <f t="shared" si="253"/>
        <v>3883.2261467913613</v>
      </c>
      <c r="AE501" s="21"/>
      <c r="AF501" s="2">
        <f t="shared" si="251"/>
        <v>60628801.057501644</v>
      </c>
      <c r="AG501" s="5">
        <f t="shared" si="234"/>
        <v>0.48974318281238916</v>
      </c>
      <c r="AH501" s="5">
        <f t="shared" si="235"/>
        <v>1.4695144625324275</v>
      </c>
      <c r="AI501" s="5">
        <f t="shared" si="236"/>
        <v>0.21168322276120663</v>
      </c>
      <c r="AJ501" s="5">
        <f t="shared" si="237"/>
        <v>2.1709408681060234</v>
      </c>
      <c r="AL501" s="14">
        <v>3928.519399333574</v>
      </c>
      <c r="AM501" s="13">
        <f t="shared" si="238"/>
        <v>247.98424309311258</v>
      </c>
      <c r="AN501" s="29">
        <f t="shared" si="254"/>
        <v>0.06312409788155307</v>
      </c>
      <c r="AO501" s="71"/>
      <c r="AP501" s="93">
        <v>466588</v>
      </c>
      <c r="AQ501" s="93">
        <v>488887</v>
      </c>
      <c r="AR501" s="16">
        <f t="shared" si="242"/>
        <v>22299</v>
      </c>
      <c r="AS501" s="73">
        <f t="shared" si="243"/>
        <v>0.04779162773153189</v>
      </c>
    </row>
    <row r="502" spans="1:45" ht="12.75">
      <c r="A502" s="1" t="s">
        <v>1005</v>
      </c>
      <c r="B502" s="1" t="s">
        <v>1006</v>
      </c>
      <c r="C502" s="2" t="s">
        <v>1004</v>
      </c>
      <c r="D502" s="1"/>
      <c r="E502" s="1" t="s">
        <v>1191</v>
      </c>
      <c r="F502" s="67">
        <v>574510532</v>
      </c>
      <c r="G502" s="62">
        <v>98.82</v>
      </c>
      <c r="H502" s="10">
        <f t="shared" si="239"/>
        <v>0.9882</v>
      </c>
      <c r="I502" s="40">
        <v>2367783.79</v>
      </c>
      <c r="J502" s="40">
        <v>204098.12</v>
      </c>
      <c r="K502" s="40">
        <v>105277.88</v>
      </c>
      <c r="L502" s="40">
        <v>95671.04</v>
      </c>
      <c r="M502" s="48">
        <f t="shared" si="252"/>
        <v>2772830.83</v>
      </c>
      <c r="N502" s="40">
        <v>0</v>
      </c>
      <c r="O502" s="40">
        <v>8034043.35</v>
      </c>
      <c r="P502" s="40">
        <v>0</v>
      </c>
      <c r="Q502" s="4">
        <f t="shared" si="249"/>
        <v>8034043.35</v>
      </c>
      <c r="R502" s="40">
        <v>3413958</v>
      </c>
      <c r="S502" s="40">
        <v>0</v>
      </c>
      <c r="T502" s="4">
        <f t="shared" si="228"/>
        <v>3413958</v>
      </c>
      <c r="U502" s="4">
        <f t="shared" si="248"/>
        <v>14220832.18</v>
      </c>
      <c r="V502" s="5">
        <f t="shared" si="230"/>
        <v>0.5942376701285609</v>
      </c>
      <c r="W502" s="5">
        <f t="shared" si="255"/>
        <v>1.3984153296601358</v>
      </c>
      <c r="X502" s="5">
        <f t="shared" si="256"/>
        <v>0.4826422973217138</v>
      </c>
      <c r="Y502" s="53"/>
      <c r="Z502" s="12">
        <f t="shared" si="233"/>
        <v>2.4752952971104105</v>
      </c>
      <c r="AA502" s="14">
        <v>222481.519109821</v>
      </c>
      <c r="AB502" s="18">
        <f t="shared" si="244"/>
        <v>5507.074579465198</v>
      </c>
      <c r="AC502" s="19">
        <v>295.6948672158</v>
      </c>
      <c r="AD502" s="18">
        <f t="shared" si="253"/>
        <v>5211.379712249399</v>
      </c>
      <c r="AE502" s="21"/>
      <c r="AF502" s="2">
        <f t="shared" si="251"/>
        <v>581370706.33475</v>
      </c>
      <c r="AG502" s="5">
        <f t="shared" si="234"/>
        <v>0.47694711821331764</v>
      </c>
      <c r="AH502" s="5">
        <f t="shared" si="235"/>
        <v>1.3819140287701461</v>
      </c>
      <c r="AI502" s="5">
        <f t="shared" si="236"/>
        <v>0.5872256656210438</v>
      </c>
      <c r="AJ502" s="5">
        <f t="shared" si="237"/>
        <v>2.446086812604508</v>
      </c>
      <c r="AL502" s="14">
        <v>5142.986094403342</v>
      </c>
      <c r="AM502" s="13">
        <f t="shared" si="238"/>
        <v>364.0884850618568</v>
      </c>
      <c r="AN502" s="29">
        <f t="shared" si="254"/>
        <v>0.07079320814381788</v>
      </c>
      <c r="AO502" s="71"/>
      <c r="AP502" s="93">
        <v>4428179.95</v>
      </c>
      <c r="AQ502" s="93">
        <v>5797275</v>
      </c>
      <c r="AR502" s="16">
        <f t="shared" si="242"/>
        <v>1369095.0499999998</v>
      </c>
      <c r="AS502" s="73">
        <f t="shared" si="243"/>
        <v>0.3091778259824332</v>
      </c>
    </row>
    <row r="503" spans="1:45" ht="12.75">
      <c r="A503" s="1" t="s">
        <v>1007</v>
      </c>
      <c r="B503" s="1" t="s">
        <v>1008</v>
      </c>
      <c r="C503" s="2" t="s">
        <v>1004</v>
      </c>
      <c r="D503" s="1"/>
      <c r="F503" s="67">
        <v>100195752</v>
      </c>
      <c r="G503" s="62">
        <v>83.13</v>
      </c>
      <c r="H503" s="10">
        <f t="shared" si="239"/>
        <v>0.8312999999999999</v>
      </c>
      <c r="I503" s="40">
        <v>549986.92</v>
      </c>
      <c r="J503" s="40">
        <v>49061.62</v>
      </c>
      <c r="K503" s="40">
        <v>25319.58</v>
      </c>
      <c r="L503" s="40">
        <v>23023.8</v>
      </c>
      <c r="M503" s="48">
        <f t="shared" si="252"/>
        <v>647391.92</v>
      </c>
      <c r="N503" s="40">
        <v>638495</v>
      </c>
      <c r="O503" s="40">
        <v>913973.06</v>
      </c>
      <c r="P503" s="40">
        <v>0</v>
      </c>
      <c r="Q503" s="4">
        <f t="shared" si="249"/>
        <v>1552468.06</v>
      </c>
      <c r="R503" s="40">
        <v>0</v>
      </c>
      <c r="S503" s="40">
        <v>0</v>
      </c>
      <c r="T503" s="4">
        <f t="shared" si="228"/>
        <v>0</v>
      </c>
      <c r="U503" s="4">
        <f t="shared" si="248"/>
        <v>2199859.98</v>
      </c>
      <c r="V503" s="5">
        <f t="shared" si="230"/>
        <v>0</v>
      </c>
      <c r="W503" s="5">
        <f t="shared" si="255"/>
        <v>1.5494350099792653</v>
      </c>
      <c r="X503" s="5">
        <f t="shared" si="256"/>
        <v>0.6461271132532644</v>
      </c>
      <c r="Y503" s="53"/>
      <c r="Z503" s="12">
        <f t="shared" si="233"/>
        <v>2.1955621232325297</v>
      </c>
      <c r="AA503" s="14">
        <v>134110.86956521738</v>
      </c>
      <c r="AB503" s="18">
        <f t="shared" si="244"/>
        <v>2944.487455311695</v>
      </c>
      <c r="AC503" s="19">
        <v>226.902461136525</v>
      </c>
      <c r="AD503" s="18">
        <f t="shared" si="253"/>
        <v>2717.5849941751703</v>
      </c>
      <c r="AE503" s="21"/>
      <c r="AF503" s="2">
        <f t="shared" si="251"/>
        <v>120528993.14326958</v>
      </c>
      <c r="AG503" s="5">
        <f t="shared" si="234"/>
        <v>0.5371254692474388</v>
      </c>
      <c r="AH503" s="5">
        <f t="shared" si="235"/>
        <v>1.2880453237957632</v>
      </c>
      <c r="AI503" s="5">
        <f t="shared" si="236"/>
        <v>0</v>
      </c>
      <c r="AJ503" s="5">
        <f t="shared" si="237"/>
        <v>1.825170793043202</v>
      </c>
      <c r="AL503" s="14">
        <v>2897.1988704817095</v>
      </c>
      <c r="AM503" s="13">
        <f t="shared" si="238"/>
        <v>47.288584829985666</v>
      </c>
      <c r="AN503" s="29">
        <f t="shared" si="254"/>
        <v>0.01632217426003729</v>
      </c>
      <c r="AO503" s="71"/>
      <c r="AP503" s="93">
        <v>1444265</v>
      </c>
      <c r="AQ503" s="93">
        <v>1148505</v>
      </c>
      <c r="AR503" s="16">
        <f t="shared" si="242"/>
        <v>-295760</v>
      </c>
      <c r="AS503" s="73">
        <f t="shared" si="243"/>
        <v>-0.20478236334744662</v>
      </c>
    </row>
    <row r="504" spans="1:45" ht="12.75">
      <c r="A504" s="1" t="s">
        <v>1009</v>
      </c>
      <c r="B504" s="1" t="s">
        <v>1010</v>
      </c>
      <c r="C504" s="2" t="s">
        <v>1004</v>
      </c>
      <c r="D504" s="1"/>
      <c r="F504" s="67">
        <v>510712659</v>
      </c>
      <c r="G504" s="62">
        <v>64.76</v>
      </c>
      <c r="H504" s="10">
        <f t="shared" si="239"/>
        <v>0.6476000000000001</v>
      </c>
      <c r="I504" s="40">
        <v>3253542.26</v>
      </c>
      <c r="J504" s="40">
        <v>280378.1</v>
      </c>
      <c r="K504" s="40">
        <v>144704.82</v>
      </c>
      <c r="L504" s="40">
        <v>131571.62</v>
      </c>
      <c r="M504" s="48">
        <f t="shared" si="252"/>
        <v>3810196.8</v>
      </c>
      <c r="N504" s="40">
        <v>7396989</v>
      </c>
      <c r="O504" s="40">
        <v>4183626.55</v>
      </c>
      <c r="P504" s="40">
        <v>0</v>
      </c>
      <c r="Q504" s="4">
        <f t="shared" si="249"/>
        <v>11580615.55</v>
      </c>
      <c r="R504" s="40">
        <v>4504872</v>
      </c>
      <c r="S504" s="40">
        <v>102014</v>
      </c>
      <c r="T504" s="4">
        <f t="shared" si="228"/>
        <v>4606886</v>
      </c>
      <c r="U504" s="4">
        <f t="shared" si="248"/>
        <v>19997698.35</v>
      </c>
      <c r="V504" s="5">
        <f t="shared" si="230"/>
        <v>0.9020504815800934</v>
      </c>
      <c r="W504" s="5">
        <f t="shared" si="255"/>
        <v>2.267540337197712</v>
      </c>
      <c r="X504" s="5">
        <f t="shared" si="256"/>
        <v>0.7460548965949951</v>
      </c>
      <c r="Y504" s="39"/>
      <c r="Z504" s="12">
        <f t="shared" si="233"/>
        <v>3.9156457153728006</v>
      </c>
      <c r="AA504" s="14">
        <v>138906.12119347893</v>
      </c>
      <c r="AB504" s="18">
        <f t="shared" si="244"/>
        <v>5439.071582903008</v>
      </c>
      <c r="AC504" s="19">
        <v>301.12889547960003</v>
      </c>
      <c r="AD504" s="18">
        <f t="shared" si="253"/>
        <v>5137.942687423408</v>
      </c>
      <c r="AE504" s="21"/>
      <c r="AF504" s="2">
        <f t="shared" si="251"/>
        <v>788623624.1507102</v>
      </c>
      <c r="AG504" s="5">
        <f t="shared" si="234"/>
        <v>0.4831451510349189</v>
      </c>
      <c r="AH504" s="5">
        <f t="shared" si="235"/>
        <v>1.4684591223692385</v>
      </c>
      <c r="AI504" s="5">
        <f t="shared" si="236"/>
        <v>0.5712321901149507</v>
      </c>
      <c r="AJ504" s="5">
        <f t="shared" si="237"/>
        <v>2.535772165275426</v>
      </c>
      <c r="AL504" s="14">
        <v>5088.12010618779</v>
      </c>
      <c r="AM504" s="13">
        <f t="shared" si="238"/>
        <v>350.9514767152177</v>
      </c>
      <c r="AN504" s="29">
        <f t="shared" si="254"/>
        <v>0.06897468404655324</v>
      </c>
      <c r="AO504" s="71"/>
      <c r="AP504" s="93">
        <v>7024148</v>
      </c>
      <c r="AQ504" s="93">
        <v>7430724</v>
      </c>
      <c r="AR504" s="16">
        <f t="shared" si="242"/>
        <v>406576</v>
      </c>
      <c r="AS504" s="73">
        <f t="shared" si="243"/>
        <v>0.057882607257136384</v>
      </c>
    </row>
    <row r="505" spans="1:45" ht="12.75">
      <c r="A505" s="1" t="s">
        <v>1011</v>
      </c>
      <c r="B505" s="1" t="s">
        <v>1012</v>
      </c>
      <c r="C505" s="2" t="s">
        <v>1004</v>
      </c>
      <c r="D505" s="1"/>
      <c r="F505" s="67">
        <v>417134332</v>
      </c>
      <c r="G505" s="62">
        <v>76.84</v>
      </c>
      <c r="H505" s="10">
        <f t="shared" si="239"/>
        <v>0.7684000000000001</v>
      </c>
      <c r="I505" s="40">
        <v>2308990.38</v>
      </c>
      <c r="J505" s="40">
        <v>198982.31</v>
      </c>
      <c r="K505" s="40">
        <v>102692.74</v>
      </c>
      <c r="L505" s="40">
        <v>93372.15</v>
      </c>
      <c r="M505" s="48">
        <f t="shared" si="252"/>
        <v>2704037.58</v>
      </c>
      <c r="N505" s="40">
        <v>5371613</v>
      </c>
      <c r="O505" s="40">
        <v>3625571.99</v>
      </c>
      <c r="P505" s="40">
        <v>0</v>
      </c>
      <c r="Q505" s="4">
        <f t="shared" si="249"/>
        <v>8997184.99</v>
      </c>
      <c r="R505" s="40">
        <v>1001122</v>
      </c>
      <c r="S505" s="40">
        <v>83426</v>
      </c>
      <c r="T505" s="4">
        <f t="shared" si="228"/>
        <v>1084548</v>
      </c>
      <c r="U505" s="4">
        <f t="shared" si="248"/>
        <v>12785770.57</v>
      </c>
      <c r="V505" s="5">
        <f t="shared" si="230"/>
        <v>0.2599996971718933</v>
      </c>
      <c r="W505" s="5">
        <f t="shared" si="255"/>
        <v>2.1569034960181606</v>
      </c>
      <c r="X505" s="5">
        <f t="shared" si="256"/>
        <v>0.6482414350876302</v>
      </c>
      <c r="Y505" s="53"/>
      <c r="Z505" s="12">
        <f t="shared" si="233"/>
        <v>3.0651446282776837</v>
      </c>
      <c r="AA505" s="14">
        <v>142643.87525150905</v>
      </c>
      <c r="AB505" s="18">
        <f t="shared" si="244"/>
        <v>4372.24107983875</v>
      </c>
      <c r="AC505" s="19">
        <v>326.24269502400006</v>
      </c>
      <c r="AD505" s="18">
        <f t="shared" si="253"/>
        <v>4045.99838481475</v>
      </c>
      <c r="AE505" s="21"/>
      <c r="AF505" s="2">
        <f t="shared" si="251"/>
        <v>542860921.3951067</v>
      </c>
      <c r="AG505" s="5">
        <f t="shared" si="234"/>
        <v>0.4981087187213351</v>
      </c>
      <c r="AH505" s="5">
        <f t="shared" si="235"/>
        <v>1.6573646463403546</v>
      </c>
      <c r="AI505" s="5">
        <f t="shared" si="236"/>
        <v>0.18441592690577194</v>
      </c>
      <c r="AJ505" s="5">
        <f t="shared" si="237"/>
        <v>2.3552571323685725</v>
      </c>
      <c r="AL505" s="14">
        <v>4492.957363174348</v>
      </c>
      <c r="AM505" s="13">
        <f t="shared" si="238"/>
        <v>-120.71628333559784</v>
      </c>
      <c r="AN505" s="29">
        <f t="shared" si="254"/>
        <v>-0.026867889805726936</v>
      </c>
      <c r="AO505" s="71"/>
      <c r="AP505" s="93">
        <v>3522657</v>
      </c>
      <c r="AQ505" s="93">
        <v>3250717</v>
      </c>
      <c r="AR505" s="16">
        <f t="shared" si="242"/>
        <v>-271940</v>
      </c>
      <c r="AS505" s="73">
        <f t="shared" si="243"/>
        <v>-0.07719741093157807</v>
      </c>
    </row>
    <row r="506" spans="1:45" ht="12.75">
      <c r="A506" s="1" t="s">
        <v>1013</v>
      </c>
      <c r="B506" s="1" t="s">
        <v>1014</v>
      </c>
      <c r="C506" s="2" t="s">
        <v>1004</v>
      </c>
      <c r="D506" s="1"/>
      <c r="F506" s="67">
        <v>230548897</v>
      </c>
      <c r="G506" s="62">
        <v>71.67</v>
      </c>
      <c r="H506" s="10">
        <f t="shared" si="239"/>
        <v>0.7167</v>
      </c>
      <c r="I506" s="40">
        <v>1404902.86</v>
      </c>
      <c r="J506" s="40">
        <v>121068.71</v>
      </c>
      <c r="K506" s="40">
        <v>0</v>
      </c>
      <c r="L506" s="40">
        <v>56812.96</v>
      </c>
      <c r="M506" s="48">
        <f t="shared" si="252"/>
        <v>1582784.53</v>
      </c>
      <c r="N506" s="40">
        <v>3547721</v>
      </c>
      <c r="O506" s="40">
        <v>1936026.44</v>
      </c>
      <c r="P506" s="40">
        <v>0</v>
      </c>
      <c r="Q506" s="4">
        <f t="shared" si="249"/>
        <v>5483747.4399999995</v>
      </c>
      <c r="R506" s="40">
        <v>2322347</v>
      </c>
      <c r="S506" s="40">
        <v>0</v>
      </c>
      <c r="T506" s="4">
        <f aca="true" t="shared" si="257" ref="T506:T537">R506+S506</f>
        <v>2322347</v>
      </c>
      <c r="U506" s="4">
        <f t="shared" si="248"/>
        <v>9388878.969999999</v>
      </c>
      <c r="V506" s="5">
        <f t="shared" si="230"/>
        <v>1.007312127804281</v>
      </c>
      <c r="W506" s="5">
        <f t="shared" si="255"/>
        <v>2.378561559546303</v>
      </c>
      <c r="X506" s="5">
        <f t="shared" si="256"/>
        <v>0.6865287800531095</v>
      </c>
      <c r="Y506" s="39"/>
      <c r="Z506" s="12">
        <f t="shared" si="233"/>
        <v>4.072402467403693</v>
      </c>
      <c r="AA506" s="14">
        <v>113138.23529411765</v>
      </c>
      <c r="AB506" s="18">
        <f t="shared" si="244"/>
        <v>4607.444285694643</v>
      </c>
      <c r="AC506" s="19">
        <v>374.33100267000003</v>
      </c>
      <c r="AD506" s="18">
        <f t="shared" si="253"/>
        <v>4233.113283024643</v>
      </c>
      <c r="AE506" s="21"/>
      <c r="AF506" s="2">
        <f t="shared" si="251"/>
        <v>321681173.4337938</v>
      </c>
      <c r="AG506" s="5">
        <f t="shared" si="234"/>
        <v>0.4920351766640636</v>
      </c>
      <c r="AH506" s="5">
        <f t="shared" si="235"/>
        <v>1.7047150697268352</v>
      </c>
      <c r="AI506" s="5">
        <f t="shared" si="236"/>
        <v>0.7219406019973281</v>
      </c>
      <c r="AJ506" s="5">
        <f t="shared" si="237"/>
        <v>2.918690848388227</v>
      </c>
      <c r="AL506" s="14">
        <v>4421.2828501249405</v>
      </c>
      <c r="AM506" s="13">
        <f t="shared" si="238"/>
        <v>186.16143556970292</v>
      </c>
      <c r="AN506" s="29">
        <f t="shared" si="254"/>
        <v>0.04210575117682014</v>
      </c>
      <c r="AO506" s="71"/>
      <c r="AP506" s="93">
        <v>4650004</v>
      </c>
      <c r="AQ506" s="93">
        <v>4834956</v>
      </c>
      <c r="AR506" s="16">
        <f t="shared" si="242"/>
        <v>184952</v>
      </c>
      <c r="AS506" s="73">
        <f t="shared" si="243"/>
        <v>0.039774589441213384</v>
      </c>
    </row>
    <row r="507" spans="1:45" ht="12.75">
      <c r="A507" s="1" t="s">
        <v>1015</v>
      </c>
      <c r="B507" s="1" t="s">
        <v>1016</v>
      </c>
      <c r="C507" s="2" t="s">
        <v>1004</v>
      </c>
      <c r="D507" s="1"/>
      <c r="F507" s="67">
        <v>239397337</v>
      </c>
      <c r="G507" s="62">
        <v>71.76</v>
      </c>
      <c r="H507" s="10">
        <f t="shared" si="239"/>
        <v>0.7176</v>
      </c>
      <c r="I507" s="40">
        <v>1404635.87</v>
      </c>
      <c r="J507" s="40">
        <v>121043.14</v>
      </c>
      <c r="K507" s="40">
        <v>62461.34</v>
      </c>
      <c r="L507" s="40">
        <v>56795.74</v>
      </c>
      <c r="M507" s="48">
        <f t="shared" si="252"/>
        <v>1644936.09</v>
      </c>
      <c r="N507" s="40">
        <v>2386769</v>
      </c>
      <c r="O507" s="40">
        <v>2156456.07</v>
      </c>
      <c r="P507" s="40">
        <v>0</v>
      </c>
      <c r="Q507" s="4">
        <f t="shared" si="249"/>
        <v>4543225.07</v>
      </c>
      <c r="R507" s="40">
        <v>972935</v>
      </c>
      <c r="S507" s="40">
        <v>23846</v>
      </c>
      <c r="T507" s="4">
        <f t="shared" si="257"/>
        <v>996781</v>
      </c>
      <c r="U507" s="4">
        <f t="shared" si="248"/>
        <v>7184942.16</v>
      </c>
      <c r="V507" s="5">
        <f t="shared" si="230"/>
        <v>0.4163709640596378</v>
      </c>
      <c r="W507" s="5">
        <f t="shared" si="255"/>
        <v>1.8977759430966437</v>
      </c>
      <c r="X507" s="5">
        <f t="shared" si="256"/>
        <v>0.687115450244127</v>
      </c>
      <c r="Y507" s="53"/>
      <c r="Z507" s="12">
        <f t="shared" si="233"/>
        <v>3.0012623574004085</v>
      </c>
      <c r="AA507" s="14">
        <v>183708.95652173914</v>
      </c>
      <c r="AB507" s="18">
        <f t="shared" si="244"/>
        <v>5513.587759260039</v>
      </c>
      <c r="AC507" s="19">
        <v>297.50505997500005</v>
      </c>
      <c r="AD507" s="18">
        <f t="shared" si="253"/>
        <v>5216.082699285039</v>
      </c>
      <c r="AE507" s="21"/>
      <c r="AF507" s="2">
        <f t="shared" si="251"/>
        <v>333608329.1527313</v>
      </c>
      <c r="AG507" s="5">
        <f t="shared" si="234"/>
        <v>0.4930740470951856</v>
      </c>
      <c r="AH507" s="5">
        <f t="shared" si="235"/>
        <v>1.3618440167661516</v>
      </c>
      <c r="AI507" s="5">
        <f t="shared" si="236"/>
        <v>0.2916399007395809</v>
      </c>
      <c r="AJ507" s="5">
        <f t="shared" si="237"/>
        <v>2.153705867670533</v>
      </c>
      <c r="AL507" s="14">
        <v>5520.485711875117</v>
      </c>
      <c r="AM507" s="13">
        <f t="shared" si="238"/>
        <v>-6.897952615077884</v>
      </c>
      <c r="AN507" s="29">
        <f t="shared" si="254"/>
        <v>-0.0012495191501428393</v>
      </c>
      <c r="AO507" s="71"/>
      <c r="AP507" s="93">
        <v>2081154</v>
      </c>
      <c r="AQ507" s="93">
        <v>2203615</v>
      </c>
      <c r="AR507" s="16">
        <f t="shared" si="242"/>
        <v>122461</v>
      </c>
      <c r="AS507" s="73">
        <f t="shared" si="243"/>
        <v>0.05884283431211722</v>
      </c>
    </row>
    <row r="508" spans="1:45" ht="12.75">
      <c r="A508" s="1" t="s">
        <v>1017</v>
      </c>
      <c r="B508" s="1" t="s">
        <v>1018</v>
      </c>
      <c r="C508" s="2" t="s">
        <v>1004</v>
      </c>
      <c r="D508" s="1"/>
      <c r="F508" s="67">
        <v>250055464</v>
      </c>
      <c r="G508" s="62">
        <v>68.57</v>
      </c>
      <c r="H508" s="10">
        <f t="shared" si="239"/>
        <v>0.6857</v>
      </c>
      <c r="I508" s="40">
        <v>1495243.53</v>
      </c>
      <c r="J508" s="40">
        <v>128855.59</v>
      </c>
      <c r="K508" s="40">
        <v>66502.5</v>
      </c>
      <c r="L508" s="40">
        <v>60467.74</v>
      </c>
      <c r="M508" s="48">
        <f t="shared" si="252"/>
        <v>1751069.36</v>
      </c>
      <c r="N508" s="40">
        <v>5337486</v>
      </c>
      <c r="O508" s="40">
        <v>0</v>
      </c>
      <c r="P508" s="40">
        <v>0</v>
      </c>
      <c r="Q508" s="4">
        <f t="shared" si="249"/>
        <v>5337486</v>
      </c>
      <c r="R508" s="40">
        <v>1218560</v>
      </c>
      <c r="S508" s="40">
        <v>75017</v>
      </c>
      <c r="T508" s="4">
        <f t="shared" si="257"/>
        <v>1293577</v>
      </c>
      <c r="U508" s="4">
        <f t="shared" si="248"/>
        <v>8382132.36</v>
      </c>
      <c r="V508" s="5">
        <f t="shared" si="230"/>
        <v>0.517316030334774</v>
      </c>
      <c r="W508" s="5">
        <f t="shared" si="255"/>
        <v>2.13452084374369</v>
      </c>
      <c r="X508" s="5">
        <f t="shared" si="256"/>
        <v>0.7002723843698933</v>
      </c>
      <c r="Y508" s="53"/>
      <c r="Z508" s="12">
        <f t="shared" si="233"/>
        <v>3.3521092584483574</v>
      </c>
      <c r="AA508" s="14">
        <v>187349.22448979592</v>
      </c>
      <c r="AB508" s="18">
        <f t="shared" si="244"/>
        <v>6280.150699753646</v>
      </c>
      <c r="AC508" s="19">
        <v>305.88132646980006</v>
      </c>
      <c r="AD508" s="18">
        <f t="shared" si="253"/>
        <v>5974.269373283846</v>
      </c>
      <c r="AE508" s="21"/>
      <c r="AF508" s="2">
        <f t="shared" si="251"/>
        <v>364671815.6628263</v>
      </c>
      <c r="AG508" s="5">
        <f t="shared" si="234"/>
        <v>0.48017677396243585</v>
      </c>
      <c r="AH508" s="5">
        <f t="shared" si="235"/>
        <v>1.4636409425550485</v>
      </c>
      <c r="AI508" s="5">
        <f t="shared" si="236"/>
        <v>0.3341525030622806</v>
      </c>
      <c r="AJ508" s="5">
        <f t="shared" si="237"/>
        <v>2.2985413185180392</v>
      </c>
      <c r="AL508" s="14">
        <v>6431.869993567881</v>
      </c>
      <c r="AM508" s="13">
        <f t="shared" si="238"/>
        <v>-151.71929381423433</v>
      </c>
      <c r="AN508" s="29">
        <f t="shared" si="254"/>
        <v>-0.02358867544990174</v>
      </c>
      <c r="AO508" s="71"/>
      <c r="AP508" s="93">
        <v>2737282</v>
      </c>
      <c r="AQ508" s="93">
        <v>2568429</v>
      </c>
      <c r="AR508" s="16">
        <f t="shared" si="242"/>
        <v>-168853</v>
      </c>
      <c r="AS508" s="73">
        <f t="shared" si="243"/>
        <v>-0.061686373563264583</v>
      </c>
    </row>
    <row r="509" spans="1:45" ht="12.75">
      <c r="A509" s="1" t="s">
        <v>1019</v>
      </c>
      <c r="B509" s="1" t="s">
        <v>1020</v>
      </c>
      <c r="C509" s="2" t="s">
        <v>1004</v>
      </c>
      <c r="D509" s="1"/>
      <c r="F509" s="67">
        <v>192190772</v>
      </c>
      <c r="G509" s="62">
        <v>92.98</v>
      </c>
      <c r="H509" s="10">
        <f t="shared" si="239"/>
        <v>0.9298000000000001</v>
      </c>
      <c r="I509" s="40">
        <v>877742.05</v>
      </c>
      <c r="J509" s="40">
        <v>75637.11</v>
      </c>
      <c r="K509" s="40">
        <v>39031.18</v>
      </c>
      <c r="L509" s="40">
        <v>35489.24</v>
      </c>
      <c r="M509" s="48">
        <f t="shared" si="252"/>
        <v>1027899.5800000001</v>
      </c>
      <c r="N509" s="40">
        <v>2461966</v>
      </c>
      <c r="O509" s="40">
        <v>952776.87</v>
      </c>
      <c r="P509" s="40">
        <v>0</v>
      </c>
      <c r="Q509" s="4">
        <f t="shared" si="249"/>
        <v>3414742.87</v>
      </c>
      <c r="R509" s="40">
        <v>1049879</v>
      </c>
      <c r="S509" s="40">
        <v>3843.82</v>
      </c>
      <c r="T509" s="4">
        <f t="shared" si="257"/>
        <v>1053722.82</v>
      </c>
      <c r="U509" s="4">
        <f t="shared" si="248"/>
        <v>5496365.2700000005</v>
      </c>
      <c r="V509" s="5">
        <f t="shared" si="230"/>
        <v>0.5482692061822823</v>
      </c>
      <c r="W509" s="5">
        <f t="shared" si="255"/>
        <v>1.776746528704302</v>
      </c>
      <c r="X509" s="5">
        <f t="shared" si="256"/>
        <v>0.5348329523334243</v>
      </c>
      <c r="Y509" s="53"/>
      <c r="Z509" s="12">
        <f t="shared" si="233"/>
        <v>2.859848687220009</v>
      </c>
      <c r="AA509" s="14">
        <v>132496.11964430072</v>
      </c>
      <c r="AB509" s="18">
        <f t="shared" si="244"/>
        <v>3789.188538264986</v>
      </c>
      <c r="AC509" s="19">
        <v>363.96135664875004</v>
      </c>
      <c r="AD509" s="18">
        <f t="shared" si="253"/>
        <v>3425.227181616236</v>
      </c>
      <c r="AE509" s="21"/>
      <c r="AF509" s="2">
        <f aca="true" t="shared" si="258" ref="AF509:AF529">F509/H509</f>
        <v>206701195.95611957</v>
      </c>
      <c r="AG509" s="5">
        <f t="shared" si="234"/>
        <v>0.49728767907961796</v>
      </c>
      <c r="AH509" s="5">
        <f t="shared" si="235"/>
        <v>1.6520189223892603</v>
      </c>
      <c r="AI509" s="5">
        <f t="shared" si="236"/>
        <v>0.5079211057022031</v>
      </c>
      <c r="AJ509" s="5">
        <f t="shared" si="237"/>
        <v>2.6590873093771648</v>
      </c>
      <c r="AL509" s="14">
        <v>3484.0276596766103</v>
      </c>
      <c r="AM509" s="13">
        <f t="shared" si="238"/>
        <v>305.1608785883759</v>
      </c>
      <c r="AN509" s="29">
        <f t="shared" si="254"/>
        <v>0.08758853499363468</v>
      </c>
      <c r="AO509" s="71"/>
      <c r="AP509" s="93">
        <v>2534869</v>
      </c>
      <c r="AQ509" s="93">
        <v>2096479</v>
      </c>
      <c r="AR509" s="16">
        <f t="shared" si="242"/>
        <v>-438390</v>
      </c>
      <c r="AS509" s="73">
        <f t="shared" si="243"/>
        <v>-0.1729438483803305</v>
      </c>
    </row>
    <row r="510" spans="1:45" ht="12.75">
      <c r="A510" s="1" t="s">
        <v>1021</v>
      </c>
      <c r="B510" s="1" t="s">
        <v>1022</v>
      </c>
      <c r="C510" s="2" t="s">
        <v>1004</v>
      </c>
      <c r="D510" s="1"/>
      <c r="F510" s="67">
        <v>356691610</v>
      </c>
      <c r="G510" s="62">
        <v>75.28</v>
      </c>
      <c r="H510" s="10">
        <f t="shared" si="239"/>
        <v>0.7528</v>
      </c>
      <c r="I510" s="40">
        <v>1895878.85</v>
      </c>
      <c r="J510" s="40">
        <v>163409</v>
      </c>
      <c r="K510" s="40">
        <v>84284.81</v>
      </c>
      <c r="L510" s="40">
        <v>76639.56</v>
      </c>
      <c r="M510" s="48">
        <f t="shared" si="252"/>
        <v>2220212.22</v>
      </c>
      <c r="N510" s="40">
        <v>4014552.5</v>
      </c>
      <c r="O510" s="40">
        <v>3196513.93</v>
      </c>
      <c r="P510" s="40">
        <v>0</v>
      </c>
      <c r="Q510" s="4">
        <f aca="true" t="shared" si="259" ref="Q510:Q541">SUM(N510:P510)</f>
        <v>7211066.43</v>
      </c>
      <c r="R510" s="40">
        <v>1392601</v>
      </c>
      <c r="S510" s="40">
        <v>107007</v>
      </c>
      <c r="T510" s="4">
        <f t="shared" si="257"/>
        <v>1499608</v>
      </c>
      <c r="U510" s="4">
        <f t="shared" si="248"/>
        <v>10930886.65</v>
      </c>
      <c r="V510" s="5">
        <f t="shared" si="230"/>
        <v>0.4204214391249629</v>
      </c>
      <c r="W510" s="5">
        <f t="shared" si="255"/>
        <v>2.021652942719903</v>
      </c>
      <c r="X510" s="5">
        <f t="shared" si="256"/>
        <v>0.6224458769860048</v>
      </c>
      <c r="Y510" s="53"/>
      <c r="Z510" s="12">
        <f t="shared" si="233"/>
        <v>3.064520258830871</v>
      </c>
      <c r="AA510" s="14">
        <v>138227.47093023255</v>
      </c>
      <c r="AB510" s="18">
        <f t="shared" si="244"/>
        <v>4236.008849926529</v>
      </c>
      <c r="AC510" s="37">
        <v>317.10529407375</v>
      </c>
      <c r="AD510" s="18">
        <f t="shared" si="253"/>
        <v>3918.9035558527794</v>
      </c>
      <c r="AE510" s="21"/>
      <c r="AF510" s="2">
        <f t="shared" si="258"/>
        <v>473819885.75982994</v>
      </c>
      <c r="AG510" s="5">
        <f t="shared" si="234"/>
        <v>0.4685772561950645</v>
      </c>
      <c r="AH510" s="5">
        <f t="shared" si="235"/>
        <v>1.521900335279543</v>
      </c>
      <c r="AI510" s="5">
        <f t="shared" si="236"/>
        <v>0.29390936131074125</v>
      </c>
      <c r="AJ510" s="5">
        <f t="shared" si="237"/>
        <v>2.30697085084788</v>
      </c>
      <c r="AL510" s="14">
        <v>4153.033144815751</v>
      </c>
      <c r="AM510" s="13">
        <f t="shared" si="238"/>
        <v>82.97570511077811</v>
      </c>
      <c r="AN510" s="29">
        <f t="shared" si="254"/>
        <v>0.019979543195882514</v>
      </c>
      <c r="AO510" s="71"/>
      <c r="AP510" s="93">
        <v>3100368</v>
      </c>
      <c r="AQ510" s="93">
        <v>3020920</v>
      </c>
      <c r="AR510" s="16">
        <f t="shared" si="242"/>
        <v>-79448</v>
      </c>
      <c r="AS510" s="73">
        <f t="shared" si="243"/>
        <v>-0.0256253451203212</v>
      </c>
    </row>
    <row r="511" spans="1:45" ht="12.75">
      <c r="A511" s="1" t="s">
        <v>1023</v>
      </c>
      <c r="B511" s="1" t="s">
        <v>1024</v>
      </c>
      <c r="C511" s="2" t="s">
        <v>1004</v>
      </c>
      <c r="D511" s="1"/>
      <c r="F511" s="67">
        <v>513790913</v>
      </c>
      <c r="G511" s="62">
        <v>71.79</v>
      </c>
      <c r="H511" s="10">
        <f t="shared" si="239"/>
        <v>0.7179000000000001</v>
      </c>
      <c r="I511" s="40">
        <v>3027202.52</v>
      </c>
      <c r="J511" s="40">
        <v>260872.84</v>
      </c>
      <c r="K511" s="40">
        <v>0</v>
      </c>
      <c r="L511" s="40">
        <v>122419.03</v>
      </c>
      <c r="M511" s="48">
        <f t="shared" si="252"/>
        <v>3410494.3899999997</v>
      </c>
      <c r="N511" s="40">
        <v>6046430</v>
      </c>
      <c r="O511" s="40">
        <v>3574631.31</v>
      </c>
      <c r="P511" s="40">
        <v>0</v>
      </c>
      <c r="Q511" s="4">
        <f t="shared" si="259"/>
        <v>9621061.31</v>
      </c>
      <c r="R511" s="40">
        <v>3385406.74</v>
      </c>
      <c r="S511" s="40">
        <v>0</v>
      </c>
      <c r="T511" s="4">
        <f t="shared" si="257"/>
        <v>3385406.74</v>
      </c>
      <c r="U511" s="4">
        <f t="shared" si="248"/>
        <v>16416962.44</v>
      </c>
      <c r="V511" s="5">
        <f t="shared" si="230"/>
        <v>0.658907476629506</v>
      </c>
      <c r="W511" s="5">
        <f t="shared" si="255"/>
        <v>1.8725635402586422</v>
      </c>
      <c r="X511" s="5">
        <f t="shared" si="256"/>
        <v>0.6637903286545669</v>
      </c>
      <c r="Y511" s="39"/>
      <c r="Z511" s="12">
        <f t="shared" si="233"/>
        <v>3.1952613455427143</v>
      </c>
      <c r="AA511" s="14">
        <v>139850.69467976957</v>
      </c>
      <c r="AB511" s="18">
        <f t="shared" si="244"/>
        <v>4468.5951885756385</v>
      </c>
      <c r="AC511" s="19">
        <v>303.8558845716</v>
      </c>
      <c r="AD511" s="18">
        <f t="shared" si="253"/>
        <v>4164.739304004039</v>
      </c>
      <c r="AE511" s="21"/>
      <c r="AF511" s="2">
        <f t="shared" si="258"/>
        <v>715685907.5080094</v>
      </c>
      <c r="AG511" s="5">
        <f t="shared" si="234"/>
        <v>0.4765350769411135</v>
      </c>
      <c r="AH511" s="5">
        <f t="shared" si="235"/>
        <v>1.3443133655516792</v>
      </c>
      <c r="AI511" s="5">
        <f t="shared" si="236"/>
        <v>0.47302967747232233</v>
      </c>
      <c r="AJ511" s="5">
        <f t="shared" si="237"/>
        <v>2.293878119965115</v>
      </c>
      <c r="AL511" s="14">
        <v>4141.102826202378</v>
      </c>
      <c r="AM511" s="13">
        <f t="shared" si="238"/>
        <v>327.4923623732602</v>
      </c>
      <c r="AN511" s="29">
        <f t="shared" si="254"/>
        <v>0.07908336887968294</v>
      </c>
      <c r="AO511" s="71"/>
      <c r="AP511" s="93">
        <v>7017914.27</v>
      </c>
      <c r="AQ511" s="93">
        <v>6476318.880000001</v>
      </c>
      <c r="AR511" s="16">
        <f t="shared" si="242"/>
        <v>-541595.3899999987</v>
      </c>
      <c r="AS511" s="73">
        <f t="shared" si="243"/>
        <v>-0.07717326960165313</v>
      </c>
    </row>
    <row r="512" spans="1:45" ht="12.75">
      <c r="A512" s="1" t="s">
        <v>1025</v>
      </c>
      <c r="B512" s="1" t="s">
        <v>1026</v>
      </c>
      <c r="C512" s="2" t="s">
        <v>1004</v>
      </c>
      <c r="D512" s="1"/>
      <c r="F512" s="67">
        <v>871305492</v>
      </c>
      <c r="G512" s="62">
        <v>75.19</v>
      </c>
      <c r="H512" s="10">
        <f t="shared" si="239"/>
        <v>0.7519</v>
      </c>
      <c r="I512" s="40">
        <v>4763776.71</v>
      </c>
      <c r="J512" s="40">
        <v>410524.29</v>
      </c>
      <c r="K512" s="40">
        <v>0</v>
      </c>
      <c r="L512" s="40">
        <v>192644.43</v>
      </c>
      <c r="M512" s="48">
        <f t="shared" si="252"/>
        <v>5366945.43</v>
      </c>
      <c r="N512" s="40">
        <v>16571723</v>
      </c>
      <c r="O512" s="40">
        <v>0</v>
      </c>
      <c r="P512" s="40">
        <v>0</v>
      </c>
      <c r="Q512" s="4">
        <f t="shared" si="259"/>
        <v>16571723</v>
      </c>
      <c r="R512" s="40">
        <v>7327678.49</v>
      </c>
      <c r="S512" s="40">
        <v>95843.6</v>
      </c>
      <c r="T512" s="4">
        <f t="shared" si="257"/>
        <v>7423522.09</v>
      </c>
      <c r="U512" s="4">
        <f t="shared" si="248"/>
        <v>29362190.52</v>
      </c>
      <c r="V512" s="5">
        <f t="shared" si="230"/>
        <v>0.8519999194496067</v>
      </c>
      <c r="W512" s="5">
        <f t="shared" si="255"/>
        <v>1.9019417589072192</v>
      </c>
      <c r="X512" s="5">
        <f t="shared" si="256"/>
        <v>0.6159659819979649</v>
      </c>
      <c r="Y512" s="53"/>
      <c r="Z512" s="12">
        <f t="shared" si="233"/>
        <v>3.369907660354791</v>
      </c>
      <c r="AA512" s="14">
        <v>135562.4917273329</v>
      </c>
      <c r="AB512" s="18">
        <f t="shared" si="244"/>
        <v>4568.330793287221</v>
      </c>
      <c r="AC512" s="19">
        <v>305.88796394325004</v>
      </c>
      <c r="AD512" s="18">
        <f t="shared" si="253"/>
        <v>4262.442829343971</v>
      </c>
      <c r="AE512" s="21"/>
      <c r="AF512" s="2">
        <f t="shared" si="258"/>
        <v>1158805016.624551</v>
      </c>
      <c r="AG512" s="5">
        <f t="shared" si="234"/>
        <v>0.46314482186426986</v>
      </c>
      <c r="AH512" s="5">
        <f t="shared" si="235"/>
        <v>1.4300700085223381</v>
      </c>
      <c r="AI512" s="5">
        <f t="shared" si="236"/>
        <v>0.6323478397896981</v>
      </c>
      <c r="AJ512" s="5">
        <f t="shared" si="237"/>
        <v>2.5338335698207675</v>
      </c>
      <c r="AL512" s="14">
        <v>4383.197352486767</v>
      </c>
      <c r="AM512" s="13">
        <f t="shared" si="238"/>
        <v>185.13344080045408</v>
      </c>
      <c r="AN512" s="29">
        <f t="shared" si="254"/>
        <v>0.04223707625106597</v>
      </c>
      <c r="AO512" s="71"/>
      <c r="AP512" s="93">
        <v>13343045.969999999</v>
      </c>
      <c r="AQ512" s="93">
        <v>13296818.8</v>
      </c>
      <c r="AR512" s="16">
        <f t="shared" si="242"/>
        <v>-46227.16999999806</v>
      </c>
      <c r="AS512" s="73">
        <f t="shared" si="243"/>
        <v>-0.003464514032548002</v>
      </c>
    </row>
    <row r="513" spans="1:45" ht="12.75">
      <c r="A513" s="1" t="s">
        <v>1027</v>
      </c>
      <c r="B513" s="1" t="s">
        <v>1028</v>
      </c>
      <c r="C513" s="2" t="s">
        <v>1004</v>
      </c>
      <c r="D513" s="1"/>
      <c r="F513" s="67">
        <v>202445712</v>
      </c>
      <c r="G513" s="62">
        <v>67.94</v>
      </c>
      <c r="H513" s="10">
        <f t="shared" si="239"/>
        <v>0.6794</v>
      </c>
      <c r="I513" s="40">
        <v>1252815.35</v>
      </c>
      <c r="J513" s="40">
        <v>107960.35</v>
      </c>
      <c r="K513" s="40">
        <v>55715.36</v>
      </c>
      <c r="L513" s="40">
        <v>50656.2</v>
      </c>
      <c r="M513" s="48">
        <f t="shared" si="252"/>
        <v>1467147.2600000002</v>
      </c>
      <c r="N513" s="40">
        <v>3114873</v>
      </c>
      <c r="O513" s="40">
        <v>1338921.78</v>
      </c>
      <c r="P513" s="40">
        <v>0</v>
      </c>
      <c r="Q513" s="4">
        <f t="shared" si="259"/>
        <v>4453794.78</v>
      </c>
      <c r="R513" s="40">
        <v>162025</v>
      </c>
      <c r="S513" s="40">
        <v>0</v>
      </c>
      <c r="T513" s="4">
        <f t="shared" si="257"/>
        <v>162025</v>
      </c>
      <c r="U513" s="4">
        <f t="shared" si="248"/>
        <v>6082967.040000001</v>
      </c>
      <c r="V513" s="5">
        <f t="shared" si="230"/>
        <v>0.08003380185202441</v>
      </c>
      <c r="W513" s="5">
        <f t="shared" si="255"/>
        <v>2.1999946237438706</v>
      </c>
      <c r="X513" s="5">
        <f t="shared" si="256"/>
        <v>0.7247114525201701</v>
      </c>
      <c r="Y513" s="53"/>
      <c r="Z513" s="12">
        <f t="shared" si="233"/>
        <v>3.0047398781160655</v>
      </c>
      <c r="AA513" s="14">
        <v>148231.1459353575</v>
      </c>
      <c r="AB513" s="18">
        <f t="shared" si="244"/>
        <v>4453.9603537081075</v>
      </c>
      <c r="AC513" s="19">
        <v>355.44555321210004</v>
      </c>
      <c r="AD513" s="18">
        <f t="shared" si="253"/>
        <v>4098.514800496007</v>
      </c>
      <c r="AE513" s="21"/>
      <c r="AF513" s="2">
        <f t="shared" si="258"/>
        <v>297977203.41477776</v>
      </c>
      <c r="AG513" s="5">
        <f t="shared" si="234"/>
        <v>0.4923689608422035</v>
      </c>
      <c r="AH513" s="5">
        <f t="shared" si="235"/>
        <v>1.4946763473715858</v>
      </c>
      <c r="AI513" s="5">
        <f t="shared" si="236"/>
        <v>0.05437496497826538</v>
      </c>
      <c r="AJ513" s="5">
        <f t="shared" si="237"/>
        <v>2.0414202731920548</v>
      </c>
      <c r="AL513" s="14">
        <v>5075.830484685509</v>
      </c>
      <c r="AM513" s="13">
        <f t="shared" si="238"/>
        <v>-621.8701309774015</v>
      </c>
      <c r="AN513" s="29">
        <f t="shared" si="254"/>
        <v>-0.12251593760935688</v>
      </c>
      <c r="AO513" s="71"/>
      <c r="AP513" s="93">
        <v>1542274.19</v>
      </c>
      <c r="AQ513" s="93">
        <v>1433747.06</v>
      </c>
      <c r="AR513" s="16">
        <f t="shared" si="242"/>
        <v>-108527.12999999989</v>
      </c>
      <c r="AS513" s="73">
        <f t="shared" si="243"/>
        <v>-0.07036824625846841</v>
      </c>
    </row>
    <row r="514" spans="1:45" ht="12.75">
      <c r="A514" s="1" t="s">
        <v>1029</v>
      </c>
      <c r="B514" s="1" t="s">
        <v>1030</v>
      </c>
      <c r="C514" s="2" t="s">
        <v>1004</v>
      </c>
      <c r="D514" s="1"/>
      <c r="F514" s="67">
        <v>197203941</v>
      </c>
      <c r="G514" s="62">
        <v>76.57</v>
      </c>
      <c r="H514" s="10">
        <f t="shared" si="239"/>
        <v>0.7656999999999999</v>
      </c>
      <c r="I514" s="40">
        <v>1077642.64</v>
      </c>
      <c r="J514" s="40">
        <v>92868.81</v>
      </c>
      <c r="K514" s="40">
        <v>47926.92</v>
      </c>
      <c r="L514" s="40">
        <v>43577.7</v>
      </c>
      <c r="M514" s="48">
        <f aca="true" t="shared" si="260" ref="M514:M567">SUM(I514:L514)</f>
        <v>1262016.0699999998</v>
      </c>
      <c r="N514" s="40">
        <v>3829871</v>
      </c>
      <c r="O514" s="40">
        <v>0</v>
      </c>
      <c r="P514" s="40">
        <v>0</v>
      </c>
      <c r="Q514" s="4">
        <f t="shared" si="259"/>
        <v>3829871</v>
      </c>
      <c r="R514" s="40">
        <v>554418</v>
      </c>
      <c r="S514" s="40">
        <v>0</v>
      </c>
      <c r="T514" s="4">
        <f t="shared" si="257"/>
        <v>554418</v>
      </c>
      <c r="U514" s="4">
        <f t="shared" si="248"/>
        <v>5646305.07</v>
      </c>
      <c r="V514" s="5">
        <f aca="true" t="shared" si="261" ref="V514:V567">(T514/F514)*100</f>
        <v>0.28113941191469394</v>
      </c>
      <c r="W514" s="5">
        <f t="shared" si="255"/>
        <v>1.9420864413657941</v>
      </c>
      <c r="X514" s="5">
        <f t="shared" si="256"/>
        <v>0.6399547917756876</v>
      </c>
      <c r="Y514" s="53"/>
      <c r="Z514" s="12">
        <f aca="true" t="shared" si="262" ref="Z514:Z567">((U514/F514)*100)-Y514</f>
        <v>2.863180645056176</v>
      </c>
      <c r="AA514" s="14">
        <v>93192.77912621359</v>
      </c>
      <c r="AB514" s="18">
        <f t="shared" si="244"/>
        <v>2668.2776145316993</v>
      </c>
      <c r="AC514" s="19">
        <v>285.29645880960004</v>
      </c>
      <c r="AD514" s="18">
        <f t="shared" si="253"/>
        <v>2382.981155722099</v>
      </c>
      <c r="AE514" s="21"/>
      <c r="AF514" s="2">
        <f t="shared" si="258"/>
        <v>257547265.247486</v>
      </c>
      <c r="AG514" s="5">
        <f aca="true" t="shared" si="263" ref="AG514:AG567">(M514/AF514)*100</f>
        <v>0.49001338406264394</v>
      </c>
      <c r="AH514" s="5">
        <f aca="true" t="shared" si="264" ref="AH514:AH567">(Q514/AF514)*100</f>
        <v>1.4870555881537884</v>
      </c>
      <c r="AI514" s="5">
        <f aca="true" t="shared" si="265" ref="AI514:AI567">(R514/AF514)*100</f>
        <v>0.21526844770308112</v>
      </c>
      <c r="AJ514" s="5">
        <f aca="true" t="shared" si="266" ref="AJ514:AJ567">(U514/AF514)*100</f>
        <v>2.1923374199195136</v>
      </c>
      <c r="AL514" s="14">
        <v>2533.3606406347712</v>
      </c>
      <c r="AM514" s="13">
        <f aca="true" t="shared" si="267" ref="AM514:AM567">AB514-AL514</f>
        <v>134.91697389692808</v>
      </c>
      <c r="AN514" s="29">
        <f t="shared" si="254"/>
        <v>0.053256126164146385</v>
      </c>
      <c r="AO514" s="71"/>
      <c r="AP514" s="93">
        <v>1816339</v>
      </c>
      <c r="AQ514" s="93">
        <v>2036474</v>
      </c>
      <c r="AR514" s="16">
        <f t="shared" si="242"/>
        <v>220135</v>
      </c>
      <c r="AS514" s="73">
        <f t="shared" si="243"/>
        <v>0.12119708930987001</v>
      </c>
    </row>
    <row r="515" spans="1:45" ht="12.75">
      <c r="A515" s="1" t="s">
        <v>1031</v>
      </c>
      <c r="B515" s="1" t="s">
        <v>1032</v>
      </c>
      <c r="C515" s="2" t="s">
        <v>1004</v>
      </c>
      <c r="D515" s="1"/>
      <c r="F515" s="67">
        <v>368354572</v>
      </c>
      <c r="G515" s="62">
        <v>76.75</v>
      </c>
      <c r="H515" s="10">
        <f aca="true" t="shared" si="268" ref="H515:H546">G515/100</f>
        <v>0.7675</v>
      </c>
      <c r="I515" s="40">
        <v>2062031.06</v>
      </c>
      <c r="J515" s="40">
        <v>177698.96</v>
      </c>
      <c r="K515" s="40">
        <v>91706.43</v>
      </c>
      <c r="L515" s="40">
        <v>83386.76</v>
      </c>
      <c r="M515" s="48">
        <f t="shared" si="260"/>
        <v>2414823.21</v>
      </c>
      <c r="N515" s="40">
        <v>8416893</v>
      </c>
      <c r="O515" s="40">
        <v>0</v>
      </c>
      <c r="P515" s="40">
        <v>0</v>
      </c>
      <c r="Q515" s="4">
        <f t="shared" si="259"/>
        <v>8416893</v>
      </c>
      <c r="R515" s="40">
        <v>2783286.15</v>
      </c>
      <c r="S515" s="40">
        <v>0</v>
      </c>
      <c r="T515" s="4">
        <f t="shared" si="257"/>
        <v>2783286.15</v>
      </c>
      <c r="U515" s="4">
        <f t="shared" si="248"/>
        <v>13615002.360000001</v>
      </c>
      <c r="V515" s="5">
        <f t="shared" si="261"/>
        <v>0.755599729599664</v>
      </c>
      <c r="W515" s="5">
        <f t="shared" si="255"/>
        <v>2.2849975647920013</v>
      </c>
      <c r="X515" s="5">
        <f t="shared" si="256"/>
        <v>0.655570310119566</v>
      </c>
      <c r="Y515" s="53"/>
      <c r="Z515" s="12">
        <f t="shared" si="262"/>
        <v>3.696167604511232</v>
      </c>
      <c r="AA515" s="14">
        <v>125667.08529565673</v>
      </c>
      <c r="AB515" s="18">
        <f t="shared" si="244"/>
        <v>4644.866096231562</v>
      </c>
      <c r="AC515" s="19">
        <v>324.55242678510007</v>
      </c>
      <c r="AD515" s="18">
        <f aca="true" t="shared" si="269" ref="AD515:AD568">AB515-AC515</f>
        <v>4320.313669446462</v>
      </c>
      <c r="AE515" s="21"/>
      <c r="AF515" s="2">
        <f t="shared" si="258"/>
        <v>479940810.4234528</v>
      </c>
      <c r="AG515" s="5">
        <f t="shared" si="263"/>
        <v>0.5031502130167669</v>
      </c>
      <c r="AH515" s="5">
        <f t="shared" si="264"/>
        <v>1.753735630977861</v>
      </c>
      <c r="AI515" s="5">
        <f t="shared" si="265"/>
        <v>0.5799227924677421</v>
      </c>
      <c r="AJ515" s="5">
        <f t="shared" si="266"/>
        <v>2.8368086364623704</v>
      </c>
      <c r="AL515" s="14">
        <v>4407.667428051713</v>
      </c>
      <c r="AM515" s="13">
        <f t="shared" si="267"/>
        <v>237.19866817984894</v>
      </c>
      <c r="AN515" s="29">
        <f aca="true" t="shared" si="270" ref="AN515:AN546">AM515/AL515</f>
        <v>0.05381501033182443</v>
      </c>
      <c r="AO515" s="71"/>
      <c r="AP515" s="93">
        <v>5680000</v>
      </c>
      <c r="AQ515" s="93">
        <v>5865000</v>
      </c>
      <c r="AR515" s="16">
        <f aca="true" t="shared" si="271" ref="AR515:AR546">AQ515-AP515</f>
        <v>185000</v>
      </c>
      <c r="AS515" s="73">
        <f aca="true" t="shared" si="272" ref="AS515:AS546">AR515/AP515</f>
        <v>0.032570422535211266</v>
      </c>
    </row>
    <row r="516" spans="1:45" ht="12.75">
      <c r="A516" s="1" t="s">
        <v>1033</v>
      </c>
      <c r="B516" s="1" t="s">
        <v>1034</v>
      </c>
      <c r="C516" s="2" t="s">
        <v>1004</v>
      </c>
      <c r="D516" s="1"/>
      <c r="F516" s="67">
        <v>116237593</v>
      </c>
      <c r="G516" s="62">
        <v>73.23</v>
      </c>
      <c r="H516" s="10">
        <f t="shared" si="268"/>
        <v>0.7323000000000001</v>
      </c>
      <c r="I516" s="40">
        <v>639349.09</v>
      </c>
      <c r="J516" s="40">
        <v>55097.84</v>
      </c>
      <c r="K516" s="40">
        <v>0</v>
      </c>
      <c r="L516" s="40">
        <v>25853.15</v>
      </c>
      <c r="M516" s="48">
        <f t="shared" si="260"/>
        <v>720300.08</v>
      </c>
      <c r="N516" s="40">
        <v>1693658</v>
      </c>
      <c r="O516" s="40">
        <v>779035.89</v>
      </c>
      <c r="P516" s="40">
        <v>0</v>
      </c>
      <c r="Q516" s="4">
        <f t="shared" si="259"/>
        <v>2472693.89</v>
      </c>
      <c r="R516" s="40">
        <v>1189111</v>
      </c>
      <c r="S516" s="40">
        <v>0</v>
      </c>
      <c r="T516" s="4">
        <f t="shared" si="257"/>
        <v>1189111</v>
      </c>
      <c r="U516" s="4">
        <f t="shared" si="248"/>
        <v>4382104.970000001</v>
      </c>
      <c r="V516" s="5">
        <f t="shared" si="261"/>
        <v>1.023000364434594</v>
      </c>
      <c r="W516" s="5">
        <f t="shared" si="255"/>
        <v>2.1272755450123615</v>
      </c>
      <c r="X516" s="5">
        <f t="shared" si="256"/>
        <v>0.6196791084619241</v>
      </c>
      <c r="Y516" s="53"/>
      <c r="Z516" s="12">
        <f t="shared" si="262"/>
        <v>3.7699550179088797</v>
      </c>
      <c r="AA516" s="14">
        <v>126923.22540473225</v>
      </c>
      <c r="AB516" s="18">
        <f t="shared" si="244"/>
        <v>4784.948505037501</v>
      </c>
      <c r="AC516" s="19">
        <v>369.4939345183501</v>
      </c>
      <c r="AD516" s="18">
        <f t="shared" si="269"/>
        <v>4415.45457051915</v>
      </c>
      <c r="AE516" s="21"/>
      <c r="AF516" s="2">
        <f t="shared" si="258"/>
        <v>158729472.89362282</v>
      </c>
      <c r="AG516" s="5">
        <f t="shared" si="263"/>
        <v>0.45379101112666714</v>
      </c>
      <c r="AH516" s="5">
        <f t="shared" si="264"/>
        <v>1.5578038816125521</v>
      </c>
      <c r="AI516" s="5">
        <f t="shared" si="265"/>
        <v>0.7491431668754531</v>
      </c>
      <c r="AJ516" s="5">
        <f t="shared" si="266"/>
        <v>2.760738059614673</v>
      </c>
      <c r="AL516" s="14">
        <v>4653.781878353107</v>
      </c>
      <c r="AM516" s="13">
        <f t="shared" si="267"/>
        <v>131.16662668439403</v>
      </c>
      <c r="AN516" s="29">
        <f t="shared" si="270"/>
        <v>0.02818495368132974</v>
      </c>
      <c r="AO516" s="71"/>
      <c r="AP516" s="93">
        <v>2293496</v>
      </c>
      <c r="AQ516" s="93">
        <v>2337721.92</v>
      </c>
      <c r="AR516" s="16">
        <f t="shared" si="271"/>
        <v>44225.919999999925</v>
      </c>
      <c r="AS516" s="73">
        <f t="shared" si="272"/>
        <v>0.01928319037835685</v>
      </c>
    </row>
    <row r="517" spans="1:45" ht="12.75">
      <c r="A517" s="1" t="s">
        <v>1035</v>
      </c>
      <c r="B517" s="1" t="s">
        <v>1036</v>
      </c>
      <c r="C517" s="2" t="s">
        <v>1004</v>
      </c>
      <c r="D517" s="1"/>
      <c r="F517" s="67">
        <v>130168154</v>
      </c>
      <c r="G517" s="62">
        <v>79.63</v>
      </c>
      <c r="H517" s="10">
        <f t="shared" si="268"/>
        <v>0.7963</v>
      </c>
      <c r="I517" s="40">
        <v>676236.64</v>
      </c>
      <c r="J517" s="40">
        <v>58275.12</v>
      </c>
      <c r="K517" s="40">
        <v>30076.01</v>
      </c>
      <c r="L517" s="40">
        <v>27346.27</v>
      </c>
      <c r="M517" s="48">
        <f t="shared" si="260"/>
        <v>791934.04</v>
      </c>
      <c r="N517" s="40">
        <v>0</v>
      </c>
      <c r="O517" s="40">
        <v>2559118.09</v>
      </c>
      <c r="P517" s="40">
        <v>0</v>
      </c>
      <c r="Q517" s="4">
        <f t="shared" si="259"/>
        <v>2559118.09</v>
      </c>
      <c r="R517" s="40">
        <v>282464</v>
      </c>
      <c r="S517" s="40">
        <v>0</v>
      </c>
      <c r="T517" s="4">
        <f t="shared" si="257"/>
        <v>282464</v>
      </c>
      <c r="U517" s="4">
        <f t="shared" si="248"/>
        <v>3633516.13</v>
      </c>
      <c r="V517" s="5">
        <f t="shared" si="261"/>
        <v>0.21699931305778522</v>
      </c>
      <c r="W517" s="5">
        <f t="shared" si="255"/>
        <v>1.9660093589404362</v>
      </c>
      <c r="X517" s="5">
        <f t="shared" si="256"/>
        <v>0.6083930790014892</v>
      </c>
      <c r="Y517" s="53"/>
      <c r="Z517" s="12">
        <f t="shared" si="262"/>
        <v>2.7914017509997104</v>
      </c>
      <c r="AA517" s="14">
        <v>112713.01229508196</v>
      </c>
      <c r="AB517" s="18">
        <f t="shared" si="244"/>
        <v>3146.272998809437</v>
      </c>
      <c r="AC517" s="19">
        <v>299.39619616042506</v>
      </c>
      <c r="AD517" s="18">
        <f t="shared" si="269"/>
        <v>2846.876802649012</v>
      </c>
      <c r="AE517" s="21"/>
      <c r="AF517" s="2">
        <f t="shared" si="258"/>
        <v>163466223.78500566</v>
      </c>
      <c r="AG517" s="5">
        <f t="shared" si="263"/>
        <v>0.4844634088088858</v>
      </c>
      <c r="AH517" s="5">
        <f t="shared" si="264"/>
        <v>1.5655332525242693</v>
      </c>
      <c r="AI517" s="5">
        <f t="shared" si="265"/>
        <v>0.17279655298791438</v>
      </c>
      <c r="AJ517" s="5">
        <f t="shared" si="266"/>
        <v>2.2227932143210696</v>
      </c>
      <c r="AL517" s="14">
        <v>3314.204260120239</v>
      </c>
      <c r="AM517" s="13">
        <f t="shared" si="267"/>
        <v>-167.9312613108018</v>
      </c>
      <c r="AN517" s="29">
        <f t="shared" si="270"/>
        <v>-0.050670160355387774</v>
      </c>
      <c r="AO517" s="71"/>
      <c r="AP517" s="93">
        <v>1238788</v>
      </c>
      <c r="AQ517" s="93">
        <v>1286400</v>
      </c>
      <c r="AR517" s="16">
        <f t="shared" si="271"/>
        <v>47612</v>
      </c>
      <c r="AS517" s="73">
        <f t="shared" si="272"/>
        <v>0.038434340662001895</v>
      </c>
    </row>
    <row r="518" spans="1:45" ht="12.75">
      <c r="A518" s="1" t="s">
        <v>1037</v>
      </c>
      <c r="B518" s="1" t="s">
        <v>1038</v>
      </c>
      <c r="C518" s="2" t="s">
        <v>1004</v>
      </c>
      <c r="D518" s="1"/>
      <c r="F518" s="67">
        <v>2212814159</v>
      </c>
      <c r="G518" s="62">
        <v>90.14</v>
      </c>
      <c r="H518" s="10">
        <f t="shared" si="268"/>
        <v>0.9014</v>
      </c>
      <c r="I518" s="40">
        <v>10228124.27</v>
      </c>
      <c r="J518" s="40">
        <v>0</v>
      </c>
      <c r="K518" s="40">
        <v>0</v>
      </c>
      <c r="L518" s="40">
        <v>413492.06</v>
      </c>
      <c r="M518" s="48">
        <f t="shared" si="260"/>
        <v>10641616.33</v>
      </c>
      <c r="N518" s="40">
        <v>34534699</v>
      </c>
      <c r="O518" s="40">
        <v>0</v>
      </c>
      <c r="P518" s="40">
        <v>0</v>
      </c>
      <c r="Q518" s="4">
        <f t="shared" si="259"/>
        <v>34534699</v>
      </c>
      <c r="R518" s="40">
        <v>10040531.3</v>
      </c>
      <c r="S518" s="40">
        <v>441074.34</v>
      </c>
      <c r="T518" s="4">
        <f t="shared" si="257"/>
        <v>10481605.64</v>
      </c>
      <c r="U518" s="4">
        <f t="shared" si="248"/>
        <v>55657920.97</v>
      </c>
      <c r="V518" s="5">
        <f t="shared" si="261"/>
        <v>0.4736776288857794</v>
      </c>
      <c r="W518" s="5">
        <f t="shared" si="255"/>
        <v>1.5606687466066598</v>
      </c>
      <c r="X518" s="5">
        <f t="shared" si="256"/>
        <v>0.4809087237045287</v>
      </c>
      <c r="Y518" s="53"/>
      <c r="Z518" s="12">
        <f t="shared" si="262"/>
        <v>2.5152550991969678</v>
      </c>
      <c r="AA518" s="14">
        <v>292606.3983178132</v>
      </c>
      <c r="AB518" s="18">
        <f t="shared" si="244"/>
        <v>7359.797354265386</v>
      </c>
      <c r="AC518" s="19">
        <v>280.71727712640006</v>
      </c>
      <c r="AD518" s="18">
        <f t="shared" si="269"/>
        <v>7079.080077138986</v>
      </c>
      <c r="AE518" s="21"/>
      <c r="AF518" s="2">
        <f t="shared" si="258"/>
        <v>2454863721.9880185</v>
      </c>
      <c r="AG518" s="5">
        <f t="shared" si="263"/>
        <v>0.43349112354726216</v>
      </c>
      <c r="AH518" s="5">
        <f t="shared" si="264"/>
        <v>1.4067868081912431</v>
      </c>
      <c r="AI518" s="5">
        <f t="shared" si="265"/>
        <v>0.4090056490740306</v>
      </c>
      <c r="AJ518" s="5">
        <f t="shared" si="266"/>
        <v>2.267250946416147</v>
      </c>
      <c r="AL518" s="14">
        <v>6897.305088746255</v>
      </c>
      <c r="AM518" s="13">
        <f t="shared" si="267"/>
        <v>462.49226551913125</v>
      </c>
      <c r="AN518" s="29">
        <f t="shared" si="270"/>
        <v>0.06705405365839776</v>
      </c>
      <c r="AO518" s="71"/>
      <c r="AP518" s="93">
        <v>17012636.12</v>
      </c>
      <c r="AQ518" s="93">
        <v>18163228.47</v>
      </c>
      <c r="AR518" s="16">
        <f t="shared" si="271"/>
        <v>1150592.3499999978</v>
      </c>
      <c r="AS518" s="73">
        <f t="shared" si="272"/>
        <v>0.0676316322693439</v>
      </c>
    </row>
    <row r="519" spans="1:45" ht="12.75">
      <c r="A519" s="1" t="s">
        <v>1039</v>
      </c>
      <c r="B519" s="1" t="s">
        <v>1040</v>
      </c>
      <c r="C519" s="2" t="s">
        <v>1004</v>
      </c>
      <c r="D519" s="1"/>
      <c r="F519" s="67">
        <v>164524991</v>
      </c>
      <c r="G519" s="62">
        <v>62.51</v>
      </c>
      <c r="H519" s="10">
        <f t="shared" si="268"/>
        <v>0.6251</v>
      </c>
      <c r="I519" s="40">
        <v>1076009.87</v>
      </c>
      <c r="J519" s="40">
        <v>92726.72</v>
      </c>
      <c r="K519" s="40">
        <v>0</v>
      </c>
      <c r="L519" s="40">
        <v>43513.01</v>
      </c>
      <c r="M519" s="48">
        <f t="shared" si="260"/>
        <v>1212249.6</v>
      </c>
      <c r="N519" s="40">
        <v>2765142</v>
      </c>
      <c r="O519" s="40">
        <v>1519122.47</v>
      </c>
      <c r="P519" s="40">
        <v>0</v>
      </c>
      <c r="Q519" s="4">
        <f t="shared" si="259"/>
        <v>4284264.47</v>
      </c>
      <c r="R519" s="40">
        <v>2007362</v>
      </c>
      <c r="S519" s="40">
        <v>0</v>
      </c>
      <c r="T519" s="4">
        <f t="shared" si="257"/>
        <v>2007362</v>
      </c>
      <c r="U519" s="4">
        <f t="shared" si="248"/>
        <v>7503876.07</v>
      </c>
      <c r="V519" s="5">
        <f t="shared" si="261"/>
        <v>1.220095492969819</v>
      </c>
      <c r="W519" s="5">
        <f t="shared" si="255"/>
        <v>2.604020485860412</v>
      </c>
      <c r="X519" s="5">
        <f t="shared" si="256"/>
        <v>0.7368179099307777</v>
      </c>
      <c r="Y519" s="39"/>
      <c r="Z519" s="12">
        <f t="shared" si="262"/>
        <v>4.560933888761009</v>
      </c>
      <c r="AA519" s="14">
        <v>109246.10822831727</v>
      </c>
      <c r="AB519" s="18">
        <f t="shared" si="244"/>
        <v>4982.642772337852</v>
      </c>
      <c r="AC519" s="19">
        <v>367.26865591950013</v>
      </c>
      <c r="AD519" s="18">
        <f t="shared" si="269"/>
        <v>4615.374116418352</v>
      </c>
      <c r="AE519" s="21"/>
      <c r="AF519" s="2">
        <f t="shared" si="258"/>
        <v>263197873.94016957</v>
      </c>
      <c r="AG519" s="5">
        <f t="shared" si="263"/>
        <v>0.4605848754977292</v>
      </c>
      <c r="AH519" s="5">
        <f t="shared" si="264"/>
        <v>1.6277732057113439</v>
      </c>
      <c r="AI519" s="5">
        <f t="shared" si="265"/>
        <v>0.7626816926554337</v>
      </c>
      <c r="AJ519" s="5">
        <f t="shared" si="266"/>
        <v>2.851039773864507</v>
      </c>
      <c r="AL519" s="14">
        <v>4462.334363471937</v>
      </c>
      <c r="AM519" s="13">
        <f t="shared" si="267"/>
        <v>520.3084088659152</v>
      </c>
      <c r="AN519" s="29">
        <f t="shared" si="270"/>
        <v>0.11660004976881365</v>
      </c>
      <c r="AO519" s="71"/>
      <c r="AP519" s="93">
        <v>2969050</v>
      </c>
      <c r="AQ519" s="93">
        <v>3145118</v>
      </c>
      <c r="AR519" s="16">
        <f t="shared" si="271"/>
        <v>176068</v>
      </c>
      <c r="AS519" s="73">
        <f t="shared" si="272"/>
        <v>0.059301123254913185</v>
      </c>
    </row>
    <row r="520" spans="1:45" ht="12.75">
      <c r="A520" s="1" t="s">
        <v>1041</v>
      </c>
      <c r="B520" s="1" t="s">
        <v>1042</v>
      </c>
      <c r="C520" s="2" t="s">
        <v>1004</v>
      </c>
      <c r="D520" s="1"/>
      <c r="F520" s="67">
        <v>242464775</v>
      </c>
      <c r="G520" s="62">
        <v>66.47</v>
      </c>
      <c r="H520" s="10">
        <f t="shared" si="268"/>
        <v>0.6647</v>
      </c>
      <c r="I520" s="40">
        <v>1480000.29</v>
      </c>
      <c r="J520" s="40">
        <v>127540.89</v>
      </c>
      <c r="K520" s="40">
        <v>65824.62</v>
      </c>
      <c r="L520" s="40">
        <v>59850.47</v>
      </c>
      <c r="M520" s="48">
        <f t="shared" si="260"/>
        <v>1733216.2699999998</v>
      </c>
      <c r="N520" s="40">
        <v>2859078</v>
      </c>
      <c r="O520" s="40">
        <v>2593116.26</v>
      </c>
      <c r="P520" s="40">
        <v>0</v>
      </c>
      <c r="Q520" s="4">
        <f t="shared" si="259"/>
        <v>5452194.26</v>
      </c>
      <c r="R520" s="40">
        <v>1408065.45</v>
      </c>
      <c r="S520" s="40">
        <v>0</v>
      </c>
      <c r="T520" s="4">
        <f t="shared" si="257"/>
        <v>1408065.45</v>
      </c>
      <c r="U520" s="4">
        <f t="shared" si="248"/>
        <v>8593475.979999999</v>
      </c>
      <c r="V520" s="5">
        <f t="shared" si="261"/>
        <v>0.5807299019001833</v>
      </c>
      <c r="W520" s="5">
        <f t="shared" si="255"/>
        <v>2.248654164300773</v>
      </c>
      <c r="X520" s="5">
        <f t="shared" si="256"/>
        <v>0.7148321936660695</v>
      </c>
      <c r="Y520" s="53"/>
      <c r="Z520" s="12">
        <f t="shared" si="262"/>
        <v>3.5442162598670253</v>
      </c>
      <c r="AA520" s="14">
        <v>116669.66057441253</v>
      </c>
      <c r="AB520" s="18">
        <f t="shared" si="244"/>
        <v>4135.025080409997</v>
      </c>
      <c r="AC520" s="19">
        <v>304.3883824416</v>
      </c>
      <c r="AD520" s="18">
        <f t="shared" si="269"/>
        <v>3830.636697968397</v>
      </c>
      <c r="AE520" s="21"/>
      <c r="AF520" s="2">
        <f t="shared" si="258"/>
        <v>364773243.56852716</v>
      </c>
      <c r="AG520" s="5">
        <f t="shared" si="263"/>
        <v>0.4751489591298364</v>
      </c>
      <c r="AH520" s="5">
        <f t="shared" si="264"/>
        <v>1.4946804230107238</v>
      </c>
      <c r="AI520" s="5">
        <f t="shared" si="265"/>
        <v>0.3860111657930518</v>
      </c>
      <c r="AJ520" s="5">
        <f t="shared" si="266"/>
        <v>2.3558405479336115</v>
      </c>
      <c r="AL520" s="14">
        <v>4110.497132073896</v>
      </c>
      <c r="AM520" s="13">
        <f t="shared" si="267"/>
        <v>24.527948336100962</v>
      </c>
      <c r="AN520" s="29">
        <f t="shared" si="270"/>
        <v>0.005967148874697236</v>
      </c>
      <c r="AO520" s="71"/>
      <c r="AP520" s="93">
        <v>3232466</v>
      </c>
      <c r="AQ520" s="93">
        <v>3283825.08</v>
      </c>
      <c r="AR520" s="16">
        <f t="shared" si="271"/>
        <v>51359.080000000075</v>
      </c>
      <c r="AS520" s="73">
        <f t="shared" si="272"/>
        <v>0.015888513599214987</v>
      </c>
    </row>
    <row r="521" spans="1:45" ht="12.75">
      <c r="A521" s="1" t="s">
        <v>1043</v>
      </c>
      <c r="B521" s="1" t="s">
        <v>1044</v>
      </c>
      <c r="C521" s="2" t="s">
        <v>1004</v>
      </c>
      <c r="D521" s="1"/>
      <c r="F521" s="67">
        <v>78702727</v>
      </c>
      <c r="G521" s="62">
        <v>79.22</v>
      </c>
      <c r="H521" s="10">
        <f t="shared" si="268"/>
        <v>0.7922</v>
      </c>
      <c r="I521" s="40">
        <v>445062.07</v>
      </c>
      <c r="J521" s="40">
        <v>38354.36</v>
      </c>
      <c r="K521" s="40">
        <v>19794.04</v>
      </c>
      <c r="L521" s="40">
        <v>17997.21</v>
      </c>
      <c r="M521" s="48">
        <f t="shared" si="260"/>
        <v>521207.68</v>
      </c>
      <c r="N521" s="40">
        <v>0</v>
      </c>
      <c r="O521" s="40">
        <v>1814601.07</v>
      </c>
      <c r="P521" s="40">
        <v>0</v>
      </c>
      <c r="Q521" s="4">
        <f t="shared" si="259"/>
        <v>1814601.07</v>
      </c>
      <c r="R521" s="40">
        <v>398157</v>
      </c>
      <c r="S521" s="40">
        <v>0</v>
      </c>
      <c r="T521" s="4">
        <f t="shared" si="257"/>
        <v>398157</v>
      </c>
      <c r="U521" s="4">
        <f t="shared" si="248"/>
        <v>2733965.75</v>
      </c>
      <c r="V521" s="5">
        <f t="shared" si="261"/>
        <v>0.5058998781579703</v>
      </c>
      <c r="W521" s="5">
        <f t="shared" si="255"/>
        <v>2.3056393840076215</v>
      </c>
      <c r="X521" s="5">
        <f t="shared" si="256"/>
        <v>0.6622485647797185</v>
      </c>
      <c r="Y521" s="53"/>
      <c r="Z521" s="12">
        <f t="shared" si="262"/>
        <v>3.4737878269453106</v>
      </c>
      <c r="AA521" s="14">
        <v>113122.17391304347</v>
      </c>
      <c r="AB521" s="18">
        <f aca="true" t="shared" si="273" ref="AB521:AB567">(AA521/100)*Z521</f>
        <v>3929.624306967208</v>
      </c>
      <c r="AC521" s="19">
        <v>320.38047472297507</v>
      </c>
      <c r="AD521" s="18">
        <f t="shared" si="269"/>
        <v>3609.243832244233</v>
      </c>
      <c r="AE521" s="21"/>
      <c r="AF521" s="2">
        <f t="shared" si="258"/>
        <v>99347042.41353193</v>
      </c>
      <c r="AG521" s="5">
        <f t="shared" si="263"/>
        <v>0.524633313018493</v>
      </c>
      <c r="AH521" s="5">
        <f t="shared" si="264"/>
        <v>1.826527520010838</v>
      </c>
      <c r="AI521" s="5">
        <f t="shared" si="265"/>
        <v>0.40077388347674414</v>
      </c>
      <c r="AJ521" s="5">
        <f t="shared" si="266"/>
        <v>2.751934716506075</v>
      </c>
      <c r="AL521" s="14">
        <v>3667.7763847924175</v>
      </c>
      <c r="AM521" s="13">
        <f t="shared" si="267"/>
        <v>261.8479221747907</v>
      </c>
      <c r="AN521" s="29">
        <f t="shared" si="270"/>
        <v>0.07139146302933905</v>
      </c>
      <c r="AO521" s="71"/>
      <c r="AP521" s="93">
        <v>1137964</v>
      </c>
      <c r="AQ521" s="93">
        <v>1234428</v>
      </c>
      <c r="AR521" s="16">
        <f t="shared" si="271"/>
        <v>96464</v>
      </c>
      <c r="AS521" s="73">
        <f t="shared" si="272"/>
        <v>0.08476893820894159</v>
      </c>
    </row>
    <row r="522" spans="1:45" ht="12.75">
      <c r="A522" s="1" t="s">
        <v>1045</v>
      </c>
      <c r="B522" s="1" t="s">
        <v>1046</v>
      </c>
      <c r="C522" s="2" t="s">
        <v>1004</v>
      </c>
      <c r="D522" s="1"/>
      <c r="F522" s="67">
        <v>1436407756</v>
      </c>
      <c r="G522" s="62">
        <v>71.84</v>
      </c>
      <c r="H522" s="10">
        <f t="shared" si="268"/>
        <v>0.7184</v>
      </c>
      <c r="I522" s="40">
        <v>8368686.052</v>
      </c>
      <c r="J522" s="40">
        <v>721184.32</v>
      </c>
      <c r="K522" s="40">
        <v>0</v>
      </c>
      <c r="L522" s="40">
        <v>338427.15</v>
      </c>
      <c r="M522" s="48">
        <f t="shared" si="260"/>
        <v>9428297.522</v>
      </c>
      <c r="N522" s="40">
        <v>30595477</v>
      </c>
      <c r="O522" s="40">
        <v>0</v>
      </c>
      <c r="P522" s="40">
        <v>0</v>
      </c>
      <c r="Q522" s="4">
        <f t="shared" si="259"/>
        <v>30595477</v>
      </c>
      <c r="R522" s="40">
        <v>9538990</v>
      </c>
      <c r="S522" s="40">
        <v>287280</v>
      </c>
      <c r="T522" s="4">
        <f t="shared" si="257"/>
        <v>9826270</v>
      </c>
      <c r="U522" s="4">
        <f t="shared" si="248"/>
        <v>49850044.522</v>
      </c>
      <c r="V522" s="5">
        <f t="shared" si="261"/>
        <v>0.6840863925271091</v>
      </c>
      <c r="W522" s="5">
        <f t="shared" si="255"/>
        <v>2.1299994289365283</v>
      </c>
      <c r="X522" s="5">
        <f t="shared" si="256"/>
        <v>0.6563802988822068</v>
      </c>
      <c r="Y522" s="39"/>
      <c r="Z522" s="12">
        <f t="shared" si="262"/>
        <v>3.4704661203458445</v>
      </c>
      <c r="AA522" s="14">
        <v>120964.93254391925</v>
      </c>
      <c r="AB522" s="18">
        <f t="shared" si="273"/>
        <v>4198.0470014359225</v>
      </c>
      <c r="AC522" s="19">
        <v>278.370405263925</v>
      </c>
      <c r="AD522" s="18">
        <f t="shared" si="269"/>
        <v>3919.6765961719975</v>
      </c>
      <c r="AE522" s="21"/>
      <c r="AF522" s="2">
        <f t="shared" si="258"/>
        <v>1999454003.3407571</v>
      </c>
      <c r="AG522" s="5">
        <f t="shared" si="263"/>
        <v>0.4715436067169774</v>
      </c>
      <c r="AH522" s="5">
        <f t="shared" si="264"/>
        <v>1.530191589748002</v>
      </c>
      <c r="AI522" s="5">
        <f t="shared" si="265"/>
        <v>0.4770797419726548</v>
      </c>
      <c r="AJ522" s="5">
        <f t="shared" si="266"/>
        <v>2.4931828608564546</v>
      </c>
      <c r="AL522" s="14">
        <v>3993.883628766083</v>
      </c>
      <c r="AM522" s="13">
        <f t="shared" si="267"/>
        <v>204.16337266983965</v>
      </c>
      <c r="AN522" s="29">
        <f t="shared" si="270"/>
        <v>0.05111900887630926</v>
      </c>
      <c r="AO522" s="71"/>
      <c r="AP522" s="93">
        <v>16073408.559999999</v>
      </c>
      <c r="AQ522" s="93">
        <v>16980931.52</v>
      </c>
      <c r="AR522" s="16">
        <f t="shared" si="271"/>
        <v>907522.9600000009</v>
      </c>
      <c r="AS522" s="73">
        <f t="shared" si="272"/>
        <v>0.05646113931667528</v>
      </c>
    </row>
    <row r="523" spans="1:45" ht="12.75">
      <c r="A523" s="1" t="s">
        <v>1047</v>
      </c>
      <c r="B523" s="1" t="s">
        <v>1048</v>
      </c>
      <c r="C523" s="2" t="s">
        <v>1004</v>
      </c>
      <c r="D523" s="1"/>
      <c r="F523" s="67">
        <v>2404887</v>
      </c>
      <c r="G523" s="62">
        <v>95.85</v>
      </c>
      <c r="H523" s="10">
        <f t="shared" si="268"/>
        <v>0.9584999999999999</v>
      </c>
      <c r="I523" s="40">
        <v>10849.43</v>
      </c>
      <c r="J523" s="40">
        <v>1066.21</v>
      </c>
      <c r="K523" s="40">
        <v>550.28</v>
      </c>
      <c r="L523" s="40">
        <v>500.33</v>
      </c>
      <c r="M523" s="48">
        <f t="shared" si="260"/>
        <v>12966.25</v>
      </c>
      <c r="N523" s="40">
        <v>0</v>
      </c>
      <c r="O523" s="40">
        <v>28750.84</v>
      </c>
      <c r="P523" s="40">
        <v>0</v>
      </c>
      <c r="Q523" s="4">
        <f t="shared" si="259"/>
        <v>28750.84</v>
      </c>
      <c r="R523" s="40">
        <v>0</v>
      </c>
      <c r="S523" s="40">
        <v>0</v>
      </c>
      <c r="T523" s="4">
        <f t="shared" si="257"/>
        <v>0</v>
      </c>
      <c r="U523" s="4">
        <f t="shared" si="248"/>
        <v>41717.09</v>
      </c>
      <c r="V523" s="5">
        <f t="shared" si="261"/>
        <v>0</v>
      </c>
      <c r="W523" s="5">
        <f t="shared" si="255"/>
        <v>1.1955172945755872</v>
      </c>
      <c r="X523" s="5">
        <f t="shared" si="256"/>
        <v>0.5391625469304795</v>
      </c>
      <c r="Y523" s="53"/>
      <c r="Z523" s="12">
        <f t="shared" si="262"/>
        <v>1.7346798415060662</v>
      </c>
      <c r="AA523" s="14">
        <v>62779.41176470588</v>
      </c>
      <c r="AB523" s="18">
        <f t="shared" si="273"/>
        <v>1089.0218004984406</v>
      </c>
      <c r="AC523" s="19">
        <v>0</v>
      </c>
      <c r="AD523" s="18">
        <f t="shared" si="269"/>
        <v>1089.0218004984406</v>
      </c>
      <c r="AE523" s="21"/>
      <c r="AF523" s="2">
        <f t="shared" si="258"/>
        <v>2509010.9546165885</v>
      </c>
      <c r="AG523" s="5">
        <f t="shared" si="263"/>
        <v>0.5167873012328645</v>
      </c>
      <c r="AH523" s="5">
        <f t="shared" si="264"/>
        <v>1.1459033268507002</v>
      </c>
      <c r="AI523" s="5">
        <f t="shared" si="265"/>
        <v>0</v>
      </c>
      <c r="AJ523" s="5">
        <f t="shared" si="266"/>
        <v>1.6626906280835647</v>
      </c>
      <c r="AL523" s="14">
        <v>1579.0747537119962</v>
      </c>
      <c r="AM523" s="13">
        <f t="shared" si="267"/>
        <v>-490.0529532135556</v>
      </c>
      <c r="AN523" s="29">
        <f t="shared" si="270"/>
        <v>-0.3103418328116309</v>
      </c>
      <c r="AO523" s="71"/>
      <c r="AP523" s="93">
        <v>131178</v>
      </c>
      <c r="AQ523" s="93">
        <v>129412</v>
      </c>
      <c r="AR523" s="16">
        <f t="shared" si="271"/>
        <v>-1766</v>
      </c>
      <c r="AS523" s="73">
        <f t="shared" si="272"/>
        <v>-0.013462623305737243</v>
      </c>
    </row>
    <row r="524" spans="1:45" ht="12.75">
      <c r="A524" s="1" t="s">
        <v>1049</v>
      </c>
      <c r="B524" s="1" t="s">
        <v>1050</v>
      </c>
      <c r="C524" s="2" t="s">
        <v>1004</v>
      </c>
      <c r="D524" s="1"/>
      <c r="F524" s="67">
        <v>599546939</v>
      </c>
      <c r="G524" s="62">
        <v>70.8</v>
      </c>
      <c r="H524" s="10">
        <f t="shared" si="268"/>
        <v>0.708</v>
      </c>
      <c r="I524" s="40">
        <v>3584099.7</v>
      </c>
      <c r="J524" s="40">
        <v>308889.96</v>
      </c>
      <c r="K524" s="40">
        <v>159384.77</v>
      </c>
      <c r="L524" s="40">
        <v>144933.11</v>
      </c>
      <c r="M524" s="48">
        <f t="shared" si="260"/>
        <v>4197307.54</v>
      </c>
      <c r="N524" s="40">
        <v>0</v>
      </c>
      <c r="O524" s="40">
        <v>14486417.07</v>
      </c>
      <c r="P524" s="40">
        <v>0</v>
      </c>
      <c r="Q524" s="4">
        <f t="shared" si="259"/>
        <v>14486417.07</v>
      </c>
      <c r="R524" s="40">
        <v>1833175</v>
      </c>
      <c r="S524" s="40">
        <v>0</v>
      </c>
      <c r="T524" s="4">
        <f t="shared" si="257"/>
        <v>1833175</v>
      </c>
      <c r="U524" s="4">
        <f t="shared" si="248"/>
        <v>20516899.61</v>
      </c>
      <c r="V524" s="5">
        <f t="shared" si="261"/>
        <v>0.30576004658744493</v>
      </c>
      <c r="W524" s="5">
        <f t="shared" si="255"/>
        <v>2.4162273422932112</v>
      </c>
      <c r="X524" s="5">
        <f t="shared" si="256"/>
        <v>0.7000798881570138</v>
      </c>
      <c r="Y524" s="53"/>
      <c r="Z524" s="12">
        <f t="shared" si="262"/>
        <v>3.42206727703767</v>
      </c>
      <c r="AA524" s="14">
        <v>128728.26234879032</v>
      </c>
      <c r="AB524" s="18">
        <f t="shared" si="273"/>
        <v>4405.167742137157</v>
      </c>
      <c r="AC524" s="19">
        <v>311.124255498</v>
      </c>
      <c r="AD524" s="18">
        <f t="shared" si="269"/>
        <v>4094.043486639157</v>
      </c>
      <c r="AE524" s="21"/>
      <c r="AF524" s="2">
        <f t="shared" si="258"/>
        <v>846817710.4519775</v>
      </c>
      <c r="AG524" s="5">
        <f t="shared" si="263"/>
        <v>0.49565656081516574</v>
      </c>
      <c r="AH524" s="5">
        <f t="shared" si="264"/>
        <v>1.7106889583435936</v>
      </c>
      <c r="AI524" s="5">
        <f t="shared" si="265"/>
        <v>0.21647811298391098</v>
      </c>
      <c r="AJ524" s="5">
        <f t="shared" si="266"/>
        <v>2.42282363214267</v>
      </c>
      <c r="AL524" s="14">
        <v>4487.649035567368</v>
      </c>
      <c r="AM524" s="13">
        <f t="shared" si="267"/>
        <v>-82.48129343021083</v>
      </c>
      <c r="AN524" s="29">
        <f t="shared" si="270"/>
        <v>-0.01837962210870236</v>
      </c>
      <c r="AO524" s="71"/>
      <c r="AP524" s="93">
        <v>5297764</v>
      </c>
      <c r="AQ524" s="93">
        <v>5383319</v>
      </c>
      <c r="AR524" s="16">
        <f t="shared" si="271"/>
        <v>85555</v>
      </c>
      <c r="AS524" s="73">
        <f t="shared" si="272"/>
        <v>0.016149265992218605</v>
      </c>
    </row>
    <row r="525" spans="1:45" ht="12.75">
      <c r="A525" s="1" t="s">
        <v>1051</v>
      </c>
      <c r="B525" s="1" t="s">
        <v>1052</v>
      </c>
      <c r="C525" s="2" t="s">
        <v>1053</v>
      </c>
      <c r="D525" s="1"/>
      <c r="F525" s="67">
        <v>1857647055</v>
      </c>
      <c r="G525" s="62">
        <v>72.41</v>
      </c>
      <c r="H525" s="10">
        <f t="shared" si="268"/>
        <v>0.7241</v>
      </c>
      <c r="I525" s="40">
        <v>10279330.72</v>
      </c>
      <c r="J525" s="40">
        <v>0</v>
      </c>
      <c r="K525" s="40">
        <v>0</v>
      </c>
      <c r="L525" s="40">
        <v>380872.92</v>
      </c>
      <c r="M525" s="48">
        <f t="shared" si="260"/>
        <v>10660203.64</v>
      </c>
      <c r="N525" s="40">
        <v>27011613</v>
      </c>
      <c r="O525" s="40">
        <v>0</v>
      </c>
      <c r="P525" s="40">
        <v>0</v>
      </c>
      <c r="Q525" s="4">
        <f t="shared" si="259"/>
        <v>27011613</v>
      </c>
      <c r="R525" s="40">
        <v>7663313.17</v>
      </c>
      <c r="S525" s="40">
        <v>0</v>
      </c>
      <c r="T525" s="4">
        <f t="shared" si="257"/>
        <v>7663313.17</v>
      </c>
      <c r="U525" s="4">
        <f t="shared" si="248"/>
        <v>45335129.81</v>
      </c>
      <c r="V525" s="5">
        <f t="shared" si="261"/>
        <v>0.4125279422360455</v>
      </c>
      <c r="W525" s="5">
        <f t="shared" si="255"/>
        <v>1.4540767002696322</v>
      </c>
      <c r="X525" s="5">
        <f t="shared" si="256"/>
        <v>0.5738551686288976</v>
      </c>
      <c r="Y525" s="53"/>
      <c r="Z525" s="12">
        <f t="shared" si="262"/>
        <v>2.4404598111345757</v>
      </c>
      <c r="AA525" s="14">
        <v>297068.998849252</v>
      </c>
      <c r="AB525" s="18">
        <f t="shared" si="273"/>
        <v>7249.849528255831</v>
      </c>
      <c r="AC525" s="19">
        <v>220.5510927921</v>
      </c>
      <c r="AD525" s="18">
        <f t="shared" si="269"/>
        <v>7029.29843546373</v>
      </c>
      <c r="AE525" s="21"/>
      <c r="AF525" s="2">
        <f t="shared" si="258"/>
        <v>2565456504.626433</v>
      </c>
      <c r="AG525" s="5">
        <f t="shared" si="263"/>
        <v>0.41552852760418474</v>
      </c>
      <c r="AH525" s="5">
        <f t="shared" si="264"/>
        <v>1.0528969386652407</v>
      </c>
      <c r="AI525" s="5">
        <f t="shared" si="265"/>
        <v>0.2987114829731205</v>
      </c>
      <c r="AJ525" s="5">
        <f t="shared" si="266"/>
        <v>1.7671369492425462</v>
      </c>
      <c r="AL525" s="14">
        <v>6874.067407679361</v>
      </c>
      <c r="AM525" s="13">
        <f t="shared" si="267"/>
        <v>375.7821205764694</v>
      </c>
      <c r="AN525" s="29">
        <f t="shared" si="270"/>
        <v>0.05466663305580399</v>
      </c>
      <c r="AO525" s="71"/>
      <c r="AP525" s="93">
        <v>13631592.030000001</v>
      </c>
      <c r="AQ525" s="93">
        <v>12899536.09</v>
      </c>
      <c r="AR525" s="16">
        <f t="shared" si="271"/>
        <v>-732055.9400000013</v>
      </c>
      <c r="AS525" s="73">
        <f t="shared" si="272"/>
        <v>-0.05370289386514168</v>
      </c>
    </row>
    <row r="526" spans="1:45" ht="12.75">
      <c r="A526" s="1" t="s">
        <v>1054</v>
      </c>
      <c r="B526" s="1" t="s">
        <v>1055</v>
      </c>
      <c r="C526" s="2" t="s">
        <v>1053</v>
      </c>
      <c r="D526" s="1"/>
      <c r="F526" s="67">
        <v>711526855</v>
      </c>
      <c r="G526" s="62">
        <v>39.28</v>
      </c>
      <c r="H526" s="10">
        <f t="shared" si="268"/>
        <v>0.39280000000000004</v>
      </c>
      <c r="I526" s="40">
        <v>7066025.140000001</v>
      </c>
      <c r="J526" s="40">
        <v>0</v>
      </c>
      <c r="K526" s="40">
        <v>0</v>
      </c>
      <c r="L526" s="40">
        <v>256301.18</v>
      </c>
      <c r="M526" s="48">
        <f t="shared" si="260"/>
        <v>7322326.32</v>
      </c>
      <c r="N526" s="40">
        <v>22380014.5</v>
      </c>
      <c r="O526" s="40">
        <v>0</v>
      </c>
      <c r="P526" s="40">
        <v>0</v>
      </c>
      <c r="Q526" s="4">
        <f t="shared" si="259"/>
        <v>22380014.5</v>
      </c>
      <c r="R526" s="40">
        <v>10786230</v>
      </c>
      <c r="S526" s="40">
        <v>0</v>
      </c>
      <c r="T526" s="4">
        <f t="shared" si="257"/>
        <v>10786230</v>
      </c>
      <c r="U526" s="4">
        <f t="shared" si="248"/>
        <v>40488570.82</v>
      </c>
      <c r="V526" s="5">
        <f t="shared" si="261"/>
        <v>1.5159273222371907</v>
      </c>
      <c r="W526" s="5">
        <f t="shared" si="255"/>
        <v>3.1453506417547654</v>
      </c>
      <c r="X526" s="5">
        <f t="shared" si="256"/>
        <v>1.0291004856028942</v>
      </c>
      <c r="Y526" s="53"/>
      <c r="Z526" s="12">
        <f t="shared" si="262"/>
        <v>5.69037844959485</v>
      </c>
      <c r="AA526" s="14">
        <v>115784.2925410347</v>
      </c>
      <c r="AB526" s="18">
        <f t="shared" si="273"/>
        <v>6588.564430770895</v>
      </c>
      <c r="AC526" s="19">
        <v>259.38019997505</v>
      </c>
      <c r="AD526" s="18">
        <f t="shared" si="269"/>
        <v>6329.184230795845</v>
      </c>
      <c r="AE526" s="21"/>
      <c r="AF526" s="2">
        <f t="shared" si="258"/>
        <v>1811422746.94501</v>
      </c>
      <c r="AG526" s="5">
        <f t="shared" si="263"/>
        <v>0.40423067074481683</v>
      </c>
      <c r="AH526" s="5">
        <f t="shared" si="264"/>
        <v>1.235493732081272</v>
      </c>
      <c r="AI526" s="5">
        <f t="shared" si="265"/>
        <v>0.5954562521747687</v>
      </c>
      <c r="AJ526" s="5">
        <f t="shared" si="266"/>
        <v>2.2351806550008577</v>
      </c>
      <c r="AL526" s="14">
        <v>6306.43913854165</v>
      </c>
      <c r="AM526" s="13">
        <f t="shared" si="267"/>
        <v>282.12529222924513</v>
      </c>
      <c r="AN526" s="29">
        <f t="shared" si="270"/>
        <v>0.04473606833134141</v>
      </c>
      <c r="AO526" s="71"/>
      <c r="AP526" s="93">
        <v>16118547</v>
      </c>
      <c r="AQ526" s="93">
        <v>16507024</v>
      </c>
      <c r="AR526" s="16">
        <f t="shared" si="271"/>
        <v>388477</v>
      </c>
      <c r="AS526" s="73">
        <f t="shared" si="272"/>
        <v>0.024101241879928754</v>
      </c>
    </row>
    <row r="527" spans="1:45" ht="12.75">
      <c r="A527" s="1" t="s">
        <v>1056</v>
      </c>
      <c r="B527" s="1" t="s">
        <v>1057</v>
      </c>
      <c r="C527" s="2" t="s">
        <v>1053</v>
      </c>
      <c r="D527" s="1"/>
      <c r="F527" s="67">
        <v>1665985038</v>
      </c>
      <c r="G527" s="62">
        <v>56.87</v>
      </c>
      <c r="H527" s="10">
        <f t="shared" si="268"/>
        <v>0.5687</v>
      </c>
      <c r="I527" s="40">
        <v>11467789.64</v>
      </c>
      <c r="J527" s="40">
        <v>0</v>
      </c>
      <c r="K527" s="40">
        <v>0</v>
      </c>
      <c r="L527" s="40">
        <v>417185.38</v>
      </c>
      <c r="M527" s="48">
        <f t="shared" si="260"/>
        <v>11884975.020000001</v>
      </c>
      <c r="N527" s="40">
        <v>33454044</v>
      </c>
      <c r="O527" s="40">
        <v>0</v>
      </c>
      <c r="P527" s="40">
        <v>0</v>
      </c>
      <c r="Q527" s="4">
        <f t="shared" si="259"/>
        <v>33454044</v>
      </c>
      <c r="R527" s="40">
        <v>13464016</v>
      </c>
      <c r="S527" s="40">
        <v>0</v>
      </c>
      <c r="T527" s="4">
        <f t="shared" si="257"/>
        <v>13464016</v>
      </c>
      <c r="U527" s="4">
        <f t="shared" si="248"/>
        <v>58803035.02</v>
      </c>
      <c r="V527" s="5">
        <f t="shared" si="261"/>
        <v>0.8081714837105278</v>
      </c>
      <c r="W527" s="5">
        <f t="shared" si="255"/>
        <v>2.0080638923481136</v>
      </c>
      <c r="X527" s="5">
        <f t="shared" si="256"/>
        <v>0.7133902615516768</v>
      </c>
      <c r="Y527" s="53"/>
      <c r="Z527" s="12">
        <f t="shared" si="262"/>
        <v>3.529625637610318</v>
      </c>
      <c r="AA527" s="14">
        <v>177327.49297282827</v>
      </c>
      <c r="AB527" s="18">
        <f t="shared" si="273"/>
        <v>6258.996654500582</v>
      </c>
      <c r="AC527" s="19">
        <v>266.544002569725</v>
      </c>
      <c r="AD527" s="18">
        <f t="shared" si="269"/>
        <v>5992.4526519308565</v>
      </c>
      <c r="AE527" s="21"/>
      <c r="AF527" s="2">
        <f t="shared" si="258"/>
        <v>2929461997.538245</v>
      </c>
      <c r="AG527" s="5">
        <f t="shared" si="263"/>
        <v>0.4057050417444386</v>
      </c>
      <c r="AH527" s="5">
        <f t="shared" si="264"/>
        <v>1.1419859355783721</v>
      </c>
      <c r="AI527" s="5">
        <f t="shared" si="265"/>
        <v>0.4596071227861771</v>
      </c>
      <c r="AJ527" s="5">
        <f t="shared" si="266"/>
        <v>2.007298100108988</v>
      </c>
      <c r="AL527" s="14">
        <v>5875.622008701257</v>
      </c>
      <c r="AM527" s="13">
        <f t="shared" si="267"/>
        <v>383.37464579932475</v>
      </c>
      <c r="AN527" s="29">
        <f t="shared" si="270"/>
        <v>0.06524835076721786</v>
      </c>
      <c r="AO527" s="71"/>
      <c r="AP527" s="93">
        <v>20653815</v>
      </c>
      <c r="AQ527" s="93">
        <v>21819331</v>
      </c>
      <c r="AR527" s="16">
        <f t="shared" si="271"/>
        <v>1165516</v>
      </c>
      <c r="AS527" s="73">
        <f t="shared" si="272"/>
        <v>0.05643102739130761</v>
      </c>
    </row>
    <row r="528" spans="1:45" ht="12.75">
      <c r="A528" s="1" t="s">
        <v>1058</v>
      </c>
      <c r="B528" s="1" t="s">
        <v>1059</v>
      </c>
      <c r="C528" s="2" t="s">
        <v>1053</v>
      </c>
      <c r="D528" s="3" t="s">
        <v>54</v>
      </c>
      <c r="F528" s="67">
        <v>909772698</v>
      </c>
      <c r="G528" s="62">
        <v>18.07</v>
      </c>
      <c r="H528" s="10">
        <f t="shared" si="268"/>
        <v>0.1807</v>
      </c>
      <c r="I528" s="40">
        <v>18961159.75</v>
      </c>
      <c r="J528" s="40">
        <v>0</v>
      </c>
      <c r="K528" s="40">
        <v>0</v>
      </c>
      <c r="L528" s="40">
        <v>693776.28</v>
      </c>
      <c r="M528" s="48">
        <f t="shared" si="260"/>
        <v>19654936.03</v>
      </c>
      <c r="N528" s="40">
        <v>37663357</v>
      </c>
      <c r="O528" s="40">
        <v>0</v>
      </c>
      <c r="P528" s="40">
        <v>200748</v>
      </c>
      <c r="Q528" s="4">
        <f t="shared" si="259"/>
        <v>37864105</v>
      </c>
      <c r="R528" s="40">
        <v>71815173</v>
      </c>
      <c r="S528" s="40">
        <v>0</v>
      </c>
      <c r="T528" s="4">
        <f t="shared" si="257"/>
        <v>71815173</v>
      </c>
      <c r="U528" s="4">
        <f t="shared" si="248"/>
        <v>129334214.03</v>
      </c>
      <c r="V528" s="5">
        <f t="shared" si="261"/>
        <v>7.89374897244938</v>
      </c>
      <c r="W528" s="5">
        <f t="shared" si="255"/>
        <v>4.161930236336901</v>
      </c>
      <c r="X528" s="5">
        <f t="shared" si="256"/>
        <v>2.16042271582874</v>
      </c>
      <c r="Y528" s="53"/>
      <c r="Z528" s="12">
        <f t="shared" si="262"/>
        <v>14.216101924615021</v>
      </c>
      <c r="AA528" s="14">
        <v>32474.54036658738</v>
      </c>
      <c r="AB528" s="18">
        <f t="shared" si="273"/>
        <v>4616.61375806431</v>
      </c>
      <c r="AC528" s="19">
        <v>235.00964745764998</v>
      </c>
      <c r="AD528" s="18">
        <f t="shared" si="269"/>
        <v>4381.60411060666</v>
      </c>
      <c r="AE528" s="21"/>
      <c r="AF528" s="2">
        <f t="shared" si="258"/>
        <v>5034713325.954621</v>
      </c>
      <c r="AG528" s="5">
        <f t="shared" si="263"/>
        <v>0.3903883847502533</v>
      </c>
      <c r="AH528" s="5">
        <f t="shared" si="264"/>
        <v>0.7520607937060779</v>
      </c>
      <c r="AI528" s="5">
        <f t="shared" si="265"/>
        <v>1.4264004393216028</v>
      </c>
      <c r="AJ528" s="5">
        <f t="shared" si="266"/>
        <v>2.5688496177779343</v>
      </c>
      <c r="AL528" s="14">
        <v>4101.196810510655</v>
      </c>
      <c r="AM528" s="13">
        <f t="shared" si="267"/>
        <v>515.4169475536546</v>
      </c>
      <c r="AN528" s="29">
        <f t="shared" si="270"/>
        <v>0.12567476553008392</v>
      </c>
      <c r="AO528" s="71"/>
      <c r="AP528" s="93">
        <v>140580371.68</v>
      </c>
      <c r="AQ528" s="93">
        <v>150986263</v>
      </c>
      <c r="AR528" s="16">
        <f t="shared" si="271"/>
        <v>10405891.319999993</v>
      </c>
      <c r="AS528" s="73">
        <f t="shared" si="272"/>
        <v>0.07402094044598696</v>
      </c>
    </row>
    <row r="529" spans="1:45" ht="12.75">
      <c r="A529" s="1" t="s">
        <v>1060</v>
      </c>
      <c r="B529" s="1" t="s">
        <v>1061</v>
      </c>
      <c r="C529" s="2" t="s">
        <v>1053</v>
      </c>
      <c r="D529" s="1"/>
      <c r="F529" s="67">
        <v>220755629</v>
      </c>
      <c r="G529" s="62">
        <v>27.94</v>
      </c>
      <c r="H529" s="10">
        <f t="shared" si="268"/>
        <v>0.27940000000000004</v>
      </c>
      <c r="I529" s="40">
        <v>3054221.89</v>
      </c>
      <c r="J529" s="40">
        <v>0</v>
      </c>
      <c r="K529" s="40">
        <v>0</v>
      </c>
      <c r="L529" s="40">
        <v>110761.26</v>
      </c>
      <c r="M529" s="48">
        <f t="shared" si="260"/>
        <v>3164983.15</v>
      </c>
      <c r="N529" s="40">
        <v>0</v>
      </c>
      <c r="O529" s="40">
        <v>11815834</v>
      </c>
      <c r="P529" s="40">
        <v>0</v>
      </c>
      <c r="Q529" s="4">
        <f t="shared" si="259"/>
        <v>11815834</v>
      </c>
      <c r="R529" s="40">
        <v>3826430.78</v>
      </c>
      <c r="S529" s="40">
        <v>0</v>
      </c>
      <c r="T529" s="4">
        <f t="shared" si="257"/>
        <v>3826430.78</v>
      </c>
      <c r="U529" s="4">
        <f t="shared" si="248"/>
        <v>18807247.93</v>
      </c>
      <c r="V529" s="5">
        <f t="shared" si="261"/>
        <v>1.7333332777666113</v>
      </c>
      <c r="W529" s="5">
        <f t="shared" si="255"/>
        <v>5.352449699028965</v>
      </c>
      <c r="X529" s="5">
        <f t="shared" si="256"/>
        <v>1.4337043926522026</v>
      </c>
      <c r="Y529" s="53"/>
      <c r="Z529" s="12">
        <f t="shared" si="262"/>
        <v>8.51948736944778</v>
      </c>
      <c r="AA529" s="14">
        <v>83054.23935091277</v>
      </c>
      <c r="AB529" s="18">
        <f t="shared" si="273"/>
        <v>7075.795431291942</v>
      </c>
      <c r="AC529" s="19">
        <v>304.71628113</v>
      </c>
      <c r="AD529" s="18">
        <f t="shared" si="269"/>
        <v>6771.0791501619415</v>
      </c>
      <c r="AE529" s="21"/>
      <c r="AF529" s="2">
        <f t="shared" si="258"/>
        <v>790106045.0966356</v>
      </c>
      <c r="AG529" s="5">
        <f t="shared" si="263"/>
        <v>0.40057700730702545</v>
      </c>
      <c r="AH529" s="5">
        <f t="shared" si="264"/>
        <v>1.495474445908693</v>
      </c>
      <c r="AI529" s="5">
        <f t="shared" si="265"/>
        <v>0.48429331780799123</v>
      </c>
      <c r="AJ529" s="5">
        <f t="shared" si="266"/>
        <v>2.38034477102371</v>
      </c>
      <c r="AL529" s="14">
        <v>6426.603068664435</v>
      </c>
      <c r="AM529" s="13">
        <f t="shared" si="267"/>
        <v>649.1923626275066</v>
      </c>
      <c r="AN529" s="29">
        <f t="shared" si="270"/>
        <v>0.10101640877634294</v>
      </c>
      <c r="AO529" s="71"/>
      <c r="AP529" s="93">
        <v>6163772.3</v>
      </c>
      <c r="AQ529" s="93">
        <v>6537860</v>
      </c>
      <c r="AR529" s="16">
        <f t="shared" si="271"/>
        <v>374087.7000000002</v>
      </c>
      <c r="AS529" s="73">
        <f t="shared" si="272"/>
        <v>0.06069135616836466</v>
      </c>
    </row>
    <row r="530" spans="1:45" ht="12.75">
      <c r="A530" s="1" t="s">
        <v>1062</v>
      </c>
      <c r="B530" s="1" t="s">
        <v>1063</v>
      </c>
      <c r="C530" s="2" t="s">
        <v>1053</v>
      </c>
      <c r="D530" s="1"/>
      <c r="F530" s="67">
        <v>177438923</v>
      </c>
      <c r="G530" s="62">
        <v>41.9</v>
      </c>
      <c r="H530" s="10">
        <f t="shared" si="268"/>
        <v>0.419</v>
      </c>
      <c r="I530" s="40">
        <v>1702816.17</v>
      </c>
      <c r="J530" s="40">
        <v>0</v>
      </c>
      <c r="K530" s="40">
        <v>0</v>
      </c>
      <c r="L530" s="40">
        <v>60821.45</v>
      </c>
      <c r="M530" s="48">
        <f t="shared" si="260"/>
        <v>1763637.6199999999</v>
      </c>
      <c r="N530" s="40">
        <v>5383035</v>
      </c>
      <c r="O530" s="40">
        <v>0</v>
      </c>
      <c r="P530" s="40">
        <v>0</v>
      </c>
      <c r="Q530" s="4">
        <f t="shared" si="259"/>
        <v>5383035</v>
      </c>
      <c r="R530" s="40">
        <v>3263795.05</v>
      </c>
      <c r="S530" s="40">
        <v>0</v>
      </c>
      <c r="T530" s="4">
        <f t="shared" si="257"/>
        <v>3263795.05</v>
      </c>
      <c r="U530" s="4">
        <f t="shared" si="248"/>
        <v>10410467.67</v>
      </c>
      <c r="V530" s="5">
        <f t="shared" si="261"/>
        <v>1.8393907012161024</v>
      </c>
      <c r="W530" s="5">
        <f t="shared" si="255"/>
        <v>3.033739671650284</v>
      </c>
      <c r="X530" s="5">
        <f t="shared" si="256"/>
        <v>0.9939406699397064</v>
      </c>
      <c r="Y530" s="53"/>
      <c r="Z530" s="12">
        <f t="shared" si="262"/>
        <v>5.867071042806093</v>
      </c>
      <c r="AA530" s="14">
        <v>99769.66560509554</v>
      </c>
      <c r="AB530" s="18">
        <f t="shared" si="273"/>
        <v>5853.55716022103</v>
      </c>
      <c r="AC530" s="19">
        <v>242.99304677392502</v>
      </c>
      <c r="AD530" s="18">
        <f t="shared" si="269"/>
        <v>5610.564113447105</v>
      </c>
      <c r="AE530" s="21"/>
      <c r="AF530" s="2">
        <f aca="true" t="shared" si="274" ref="AF530:AF546">F530/H530</f>
        <v>423481916.4677805</v>
      </c>
      <c r="AG530" s="5">
        <f t="shared" si="263"/>
        <v>0.41646114070473694</v>
      </c>
      <c r="AH530" s="5">
        <f t="shared" si="264"/>
        <v>1.2711369224214688</v>
      </c>
      <c r="AI530" s="5">
        <f t="shared" si="265"/>
        <v>0.7707047038095468</v>
      </c>
      <c r="AJ530" s="5">
        <f t="shared" si="266"/>
        <v>2.4583027669357524</v>
      </c>
      <c r="AL530" s="14">
        <v>5244.206383087444</v>
      </c>
      <c r="AM530" s="13">
        <f t="shared" si="267"/>
        <v>609.3507771335862</v>
      </c>
      <c r="AN530" s="29">
        <f t="shared" si="270"/>
        <v>0.11619504127426056</v>
      </c>
      <c r="AO530" s="71"/>
      <c r="AP530" s="93">
        <v>5024796</v>
      </c>
      <c r="AQ530" s="93">
        <v>5599446.55</v>
      </c>
      <c r="AR530" s="16">
        <f t="shared" si="271"/>
        <v>574650.5499999998</v>
      </c>
      <c r="AS530" s="73">
        <f t="shared" si="272"/>
        <v>0.11436296120280302</v>
      </c>
    </row>
    <row r="531" spans="1:45" ht="12.75">
      <c r="A531" s="1" t="s">
        <v>1064</v>
      </c>
      <c r="B531" s="1" t="s">
        <v>1065</v>
      </c>
      <c r="C531" s="2" t="s">
        <v>1053</v>
      </c>
      <c r="D531" s="3" t="s">
        <v>54</v>
      </c>
      <c r="F531" s="67">
        <v>907889854</v>
      </c>
      <c r="G531" s="62">
        <v>67.02</v>
      </c>
      <c r="H531" s="10">
        <f t="shared" si="268"/>
        <v>0.6701999999999999</v>
      </c>
      <c r="I531" s="40">
        <v>5171322.99</v>
      </c>
      <c r="J531" s="40">
        <v>0</v>
      </c>
      <c r="K531" s="40">
        <v>0</v>
      </c>
      <c r="L531" s="40">
        <v>188202.58</v>
      </c>
      <c r="M531" s="48">
        <f t="shared" si="260"/>
        <v>5359525.57</v>
      </c>
      <c r="N531" s="40">
        <v>20405538</v>
      </c>
      <c r="O531" s="40">
        <v>0</v>
      </c>
      <c r="P531" s="40">
        <v>0</v>
      </c>
      <c r="Q531" s="4">
        <f t="shared" si="259"/>
        <v>20405538</v>
      </c>
      <c r="R531" s="40">
        <v>16570844.05</v>
      </c>
      <c r="S531" s="40">
        <v>0</v>
      </c>
      <c r="T531" s="4">
        <f t="shared" si="257"/>
        <v>16570844.05</v>
      </c>
      <c r="U531" s="4">
        <f t="shared" si="248"/>
        <v>42335907.620000005</v>
      </c>
      <c r="V531" s="5">
        <f t="shared" si="261"/>
        <v>1.825204233420148</v>
      </c>
      <c r="W531" s="5">
        <f t="shared" si="255"/>
        <v>2.247578592281526</v>
      </c>
      <c r="X531" s="5">
        <f t="shared" si="256"/>
        <v>0.5903277304385428</v>
      </c>
      <c r="Y531" s="53"/>
      <c r="Z531" s="12">
        <f t="shared" si="262"/>
        <v>4.663110556140217</v>
      </c>
      <c r="AA531" s="14">
        <v>120656.95706395867</v>
      </c>
      <c r="AB531" s="18">
        <f t="shared" si="273"/>
        <v>5626.3673015670265</v>
      </c>
      <c r="AC531" s="19">
        <v>309.28216911637503</v>
      </c>
      <c r="AD531" s="18">
        <f t="shared" si="269"/>
        <v>5317.085132450651</v>
      </c>
      <c r="AE531" s="21"/>
      <c r="AF531" s="2">
        <f t="shared" si="274"/>
        <v>1354655108.92271</v>
      </c>
      <c r="AG531" s="5">
        <f t="shared" si="263"/>
        <v>0.3956376449399114</v>
      </c>
      <c r="AH531" s="5">
        <f t="shared" si="264"/>
        <v>1.5063271725470782</v>
      </c>
      <c r="AI531" s="5">
        <f t="shared" si="265"/>
        <v>1.223251877238183</v>
      </c>
      <c r="AJ531" s="5">
        <f t="shared" si="266"/>
        <v>3.1252166947251725</v>
      </c>
      <c r="AL531" s="14">
        <v>5335.853990900642</v>
      </c>
      <c r="AM531" s="13">
        <f t="shared" si="267"/>
        <v>290.5133106663843</v>
      </c>
      <c r="AN531" s="29">
        <f t="shared" si="270"/>
        <v>0.054445513532005094</v>
      </c>
      <c r="AO531" s="71"/>
      <c r="AP531" s="93">
        <v>28775813.3</v>
      </c>
      <c r="AQ531" s="93">
        <v>28949733.75</v>
      </c>
      <c r="AR531" s="16">
        <f t="shared" si="271"/>
        <v>173920.44999999925</v>
      </c>
      <c r="AS531" s="73">
        <f t="shared" si="272"/>
        <v>0.00604398034511849</v>
      </c>
    </row>
    <row r="532" spans="1:45" ht="12.75">
      <c r="A532" s="1" t="s">
        <v>1066</v>
      </c>
      <c r="B532" s="1" t="s">
        <v>1067</v>
      </c>
      <c r="C532" s="2" t="s">
        <v>1053</v>
      </c>
      <c r="D532" s="1"/>
      <c r="F532" s="67">
        <v>857338445</v>
      </c>
      <c r="G532" s="62">
        <v>76.26</v>
      </c>
      <c r="H532" s="10">
        <f t="shared" si="268"/>
        <v>0.7626000000000001</v>
      </c>
      <c r="I532" s="40">
        <v>4592247.14</v>
      </c>
      <c r="J532" s="40">
        <v>0</v>
      </c>
      <c r="K532" s="40">
        <v>0</v>
      </c>
      <c r="L532" s="40">
        <v>166537.69</v>
      </c>
      <c r="M532" s="48">
        <f t="shared" si="260"/>
        <v>4758784.83</v>
      </c>
      <c r="N532" s="40">
        <v>11796753</v>
      </c>
      <c r="O532" s="40">
        <v>0</v>
      </c>
      <c r="P532" s="40">
        <v>0</v>
      </c>
      <c r="Q532" s="4">
        <f t="shared" si="259"/>
        <v>11796753</v>
      </c>
      <c r="R532" s="40">
        <v>6226400</v>
      </c>
      <c r="S532" s="40">
        <v>0</v>
      </c>
      <c r="T532" s="4">
        <f t="shared" si="257"/>
        <v>6226400</v>
      </c>
      <c r="U532" s="4">
        <f t="shared" si="248"/>
        <v>22781937.83</v>
      </c>
      <c r="V532" s="5">
        <f t="shared" si="261"/>
        <v>0.7262476139163454</v>
      </c>
      <c r="W532" s="5">
        <f aca="true" t="shared" si="275" ref="W532:W567">(Q532/F532)*100</f>
        <v>1.3759738722553145</v>
      </c>
      <c r="X532" s="5">
        <f aca="true" t="shared" si="276" ref="X532:X567">(M532/F532)*100</f>
        <v>0.5550649055519725</v>
      </c>
      <c r="Y532" s="53"/>
      <c r="Z532" s="12">
        <f t="shared" si="262"/>
        <v>2.6572863917236322</v>
      </c>
      <c r="AA532" s="14">
        <v>170253.62434921906</v>
      </c>
      <c r="AB532" s="18">
        <f t="shared" si="273"/>
        <v>4524.126391248071</v>
      </c>
      <c r="AC532" s="19">
        <v>220.78334811307505</v>
      </c>
      <c r="AD532" s="18">
        <f t="shared" si="269"/>
        <v>4303.343043134996</v>
      </c>
      <c r="AE532" s="21"/>
      <c r="AF532" s="2">
        <f t="shared" si="274"/>
        <v>1124230848.4133227</v>
      </c>
      <c r="AG532" s="5">
        <f t="shared" si="263"/>
        <v>0.42329249697393434</v>
      </c>
      <c r="AH532" s="5">
        <f t="shared" si="264"/>
        <v>1.0493176749819029</v>
      </c>
      <c r="AI532" s="5">
        <f t="shared" si="265"/>
        <v>0.5538364303726052</v>
      </c>
      <c r="AJ532" s="5">
        <f t="shared" si="266"/>
        <v>2.026446602328442</v>
      </c>
      <c r="AL532" s="14">
        <v>4263.317466723024</v>
      </c>
      <c r="AM532" s="13">
        <f t="shared" si="267"/>
        <v>260.8089245250467</v>
      </c>
      <c r="AN532" s="29">
        <f t="shared" si="270"/>
        <v>0.061175112236132874</v>
      </c>
      <c r="AO532" s="71"/>
      <c r="AP532" s="93">
        <v>9262819.55</v>
      </c>
      <c r="AQ532" s="93">
        <v>9751881.7</v>
      </c>
      <c r="AR532" s="16">
        <f t="shared" si="271"/>
        <v>489062.1499999985</v>
      </c>
      <c r="AS532" s="73">
        <f t="shared" si="272"/>
        <v>0.05279841060921871</v>
      </c>
    </row>
    <row r="533" spans="1:45" ht="12.75">
      <c r="A533" s="1" t="s">
        <v>1068</v>
      </c>
      <c r="B533" s="1" t="s">
        <v>1069</v>
      </c>
      <c r="C533" s="2" t="s">
        <v>1053</v>
      </c>
      <c r="D533" s="1"/>
      <c r="F533" s="67">
        <v>2891306965</v>
      </c>
      <c r="G533" s="62">
        <v>74.43</v>
      </c>
      <c r="H533" s="10">
        <f t="shared" si="268"/>
        <v>0.7443000000000001</v>
      </c>
      <c r="I533" s="40">
        <v>15366415.29</v>
      </c>
      <c r="J533" s="40">
        <v>0</v>
      </c>
      <c r="K533" s="40">
        <v>0</v>
      </c>
      <c r="L533" s="40">
        <v>557644.88</v>
      </c>
      <c r="M533" s="48">
        <f t="shared" si="260"/>
        <v>15924060.17</v>
      </c>
      <c r="N533" s="40">
        <v>52093997.5</v>
      </c>
      <c r="O533" s="40">
        <v>0</v>
      </c>
      <c r="P533" s="40">
        <v>0</v>
      </c>
      <c r="Q533" s="4">
        <f t="shared" si="259"/>
        <v>52093997.5</v>
      </c>
      <c r="R533" s="40">
        <v>29107322.68</v>
      </c>
      <c r="S533" s="40">
        <v>0</v>
      </c>
      <c r="T533" s="4">
        <f t="shared" si="257"/>
        <v>29107322.68</v>
      </c>
      <c r="U533" s="4">
        <f t="shared" si="248"/>
        <v>97125380.35</v>
      </c>
      <c r="V533" s="5">
        <f t="shared" si="261"/>
        <v>1.0067185197681008</v>
      </c>
      <c r="W533" s="5">
        <f t="shared" si="275"/>
        <v>1.8017456510363992</v>
      </c>
      <c r="X533" s="5">
        <f t="shared" si="276"/>
        <v>0.5507564697475835</v>
      </c>
      <c r="Y533" s="53"/>
      <c r="Z533" s="12">
        <f t="shared" si="262"/>
        <v>3.359220640552083</v>
      </c>
      <c r="AA533" s="14">
        <v>138324.76898352752</v>
      </c>
      <c r="AB533" s="18">
        <f t="shared" si="273"/>
        <v>4646.634190690642</v>
      </c>
      <c r="AC533" s="37">
        <v>262.63263696525</v>
      </c>
      <c r="AD533" s="18">
        <f t="shared" si="269"/>
        <v>4384.001553725392</v>
      </c>
      <c r="AE533" s="21"/>
      <c r="AF533" s="2">
        <f t="shared" si="274"/>
        <v>3884598905.01142</v>
      </c>
      <c r="AG533" s="5">
        <f t="shared" si="263"/>
        <v>0.4099280404331264</v>
      </c>
      <c r="AH533" s="5">
        <f t="shared" si="264"/>
        <v>1.341039288066392</v>
      </c>
      <c r="AI533" s="5">
        <f t="shared" si="265"/>
        <v>0.7493005942633975</v>
      </c>
      <c r="AJ533" s="5">
        <f t="shared" si="266"/>
        <v>2.500267922762916</v>
      </c>
      <c r="AL533" s="14">
        <v>4266.220952730101</v>
      </c>
      <c r="AM533" s="13">
        <f t="shared" si="267"/>
        <v>380.41323796054076</v>
      </c>
      <c r="AN533" s="29">
        <f t="shared" si="270"/>
        <v>0.08916866758087184</v>
      </c>
      <c r="AO533" s="71"/>
      <c r="AP533" s="93">
        <v>61934360.71</v>
      </c>
      <c r="AQ533" s="93">
        <v>64922992.83</v>
      </c>
      <c r="AR533" s="16">
        <f t="shared" si="271"/>
        <v>2988632.1199999973</v>
      </c>
      <c r="AS533" s="73">
        <f t="shared" si="272"/>
        <v>0.04825483117511939</v>
      </c>
    </row>
    <row r="534" spans="1:45" ht="12.75">
      <c r="A534" s="1" t="s">
        <v>1070</v>
      </c>
      <c r="B534" s="1" t="s">
        <v>1071</v>
      </c>
      <c r="C534" s="2" t="s">
        <v>1053</v>
      </c>
      <c r="D534" s="1"/>
      <c r="F534" s="67">
        <v>479081634</v>
      </c>
      <c r="G534" s="62">
        <v>36.62</v>
      </c>
      <c r="H534" s="10">
        <f t="shared" si="268"/>
        <v>0.36619999999999997</v>
      </c>
      <c r="I534" s="40">
        <v>4899983.42</v>
      </c>
      <c r="J534" s="40">
        <v>0</v>
      </c>
      <c r="K534" s="40">
        <v>0</v>
      </c>
      <c r="L534" s="40">
        <v>178436.22</v>
      </c>
      <c r="M534" s="48">
        <f t="shared" si="260"/>
        <v>5078419.64</v>
      </c>
      <c r="N534" s="40">
        <v>10010991</v>
      </c>
      <c r="O534" s="40">
        <v>0</v>
      </c>
      <c r="P534" s="40">
        <v>0</v>
      </c>
      <c r="Q534" s="4">
        <f t="shared" si="259"/>
        <v>10010991</v>
      </c>
      <c r="R534" s="40">
        <v>4419922.43</v>
      </c>
      <c r="S534" s="40">
        <v>0</v>
      </c>
      <c r="T534" s="4">
        <f t="shared" si="257"/>
        <v>4419922.43</v>
      </c>
      <c r="U534" s="4">
        <f t="shared" si="248"/>
        <v>19509333.07</v>
      </c>
      <c r="V534" s="5">
        <f t="shared" si="261"/>
        <v>0.9225823150632404</v>
      </c>
      <c r="W534" s="5">
        <f t="shared" si="275"/>
        <v>2.089621118725666</v>
      </c>
      <c r="X534" s="5">
        <f t="shared" si="276"/>
        <v>1.0600322115458094</v>
      </c>
      <c r="Y534" s="53"/>
      <c r="Z534" s="12">
        <f t="shared" si="262"/>
        <v>4.0722356453347155</v>
      </c>
      <c r="AA534" s="14">
        <v>158128.77516778524</v>
      </c>
      <c r="AB534" s="18">
        <f t="shared" si="273"/>
        <v>6439.376347913741</v>
      </c>
      <c r="AC534" s="19">
        <v>135.83536915635</v>
      </c>
      <c r="AD534" s="18">
        <f t="shared" si="269"/>
        <v>6303.540978757391</v>
      </c>
      <c r="AE534" s="21"/>
      <c r="AF534" s="2">
        <f t="shared" si="274"/>
        <v>1308251321.682141</v>
      </c>
      <c r="AG534" s="5">
        <f t="shared" si="263"/>
        <v>0.38818379586807533</v>
      </c>
      <c r="AH534" s="5">
        <f t="shared" si="264"/>
        <v>0.7652192536773388</v>
      </c>
      <c r="AI534" s="5">
        <f t="shared" si="265"/>
        <v>0.33784964377615856</v>
      </c>
      <c r="AJ534" s="5">
        <f t="shared" si="266"/>
        <v>1.4912526933215728</v>
      </c>
      <c r="AL534" s="14">
        <v>5962.935038617774</v>
      </c>
      <c r="AM534" s="13">
        <f t="shared" si="267"/>
        <v>476.4413092959667</v>
      </c>
      <c r="AN534" s="29">
        <f t="shared" si="270"/>
        <v>0.07990046951885077</v>
      </c>
      <c r="AO534" s="71"/>
      <c r="AP534" s="93">
        <v>8196534.39</v>
      </c>
      <c r="AQ534" s="93">
        <v>8224026.33</v>
      </c>
      <c r="AR534" s="16">
        <f t="shared" si="271"/>
        <v>27491.94000000041</v>
      </c>
      <c r="AS534" s="73">
        <f t="shared" si="272"/>
        <v>0.0033540931681493758</v>
      </c>
    </row>
    <row r="535" spans="1:45" ht="12.75">
      <c r="A535" s="1" t="s">
        <v>1072</v>
      </c>
      <c r="B535" s="1" t="s">
        <v>1073</v>
      </c>
      <c r="C535" s="2" t="s">
        <v>1053</v>
      </c>
      <c r="D535" s="1"/>
      <c r="F535" s="67">
        <v>1313491948</v>
      </c>
      <c r="G535" s="62">
        <v>70.65</v>
      </c>
      <c r="H535" s="10">
        <f t="shared" si="268"/>
        <v>0.7065</v>
      </c>
      <c r="I535" s="40">
        <v>7590160.75</v>
      </c>
      <c r="J535" s="40">
        <v>0</v>
      </c>
      <c r="K535" s="40">
        <v>0</v>
      </c>
      <c r="L535" s="40">
        <v>275850.37</v>
      </c>
      <c r="M535" s="48">
        <f t="shared" si="260"/>
        <v>7866011.12</v>
      </c>
      <c r="N535" s="40">
        <v>21810864.5</v>
      </c>
      <c r="O535" s="40">
        <v>0</v>
      </c>
      <c r="P535" s="40">
        <v>0</v>
      </c>
      <c r="Q535" s="4">
        <f t="shared" si="259"/>
        <v>21810864.5</v>
      </c>
      <c r="R535" s="40">
        <v>8266386.84</v>
      </c>
      <c r="S535" s="40">
        <v>0</v>
      </c>
      <c r="T535" s="4">
        <f t="shared" si="257"/>
        <v>8266386.84</v>
      </c>
      <c r="U535" s="4">
        <f aca="true" t="shared" si="277" ref="U535:U567">M535+Q535+T535</f>
        <v>37943262.46</v>
      </c>
      <c r="V535" s="5">
        <f t="shared" si="261"/>
        <v>0.6293443102248846</v>
      </c>
      <c r="W535" s="5">
        <f t="shared" si="275"/>
        <v>1.6605251774257546</v>
      </c>
      <c r="X535" s="5">
        <f t="shared" si="276"/>
        <v>0.5988625306746076</v>
      </c>
      <c r="Y535" s="53"/>
      <c r="Z535" s="12">
        <f t="shared" si="262"/>
        <v>2.8887320183252467</v>
      </c>
      <c r="AA535" s="14">
        <v>277412.84378437843</v>
      </c>
      <c r="AB535" s="18">
        <f t="shared" si="273"/>
        <v>8013.713641345939</v>
      </c>
      <c r="AC535" s="19">
        <v>223.33845664260002</v>
      </c>
      <c r="AD535" s="18">
        <f t="shared" si="269"/>
        <v>7790.375184703339</v>
      </c>
      <c r="AE535" s="21"/>
      <c r="AF535" s="2">
        <f t="shared" si="274"/>
        <v>1859153500.353857</v>
      </c>
      <c r="AG535" s="5">
        <f t="shared" si="263"/>
        <v>0.4230963779216102</v>
      </c>
      <c r="AH535" s="5">
        <f t="shared" si="264"/>
        <v>1.1731610378512956</v>
      </c>
      <c r="AI535" s="5">
        <f t="shared" si="265"/>
        <v>0.444631755173881</v>
      </c>
      <c r="AJ535" s="5">
        <f t="shared" si="266"/>
        <v>2.040889170946787</v>
      </c>
      <c r="AL535" s="14">
        <v>7307.818732271929</v>
      </c>
      <c r="AM535" s="13">
        <f t="shared" si="267"/>
        <v>705.8949090740107</v>
      </c>
      <c r="AN535" s="29">
        <f t="shared" si="270"/>
        <v>0.09659447434796388</v>
      </c>
      <c r="AO535" s="71"/>
      <c r="AP535" s="93">
        <v>12993902.73</v>
      </c>
      <c r="AQ535" s="93">
        <v>12663213.879999999</v>
      </c>
      <c r="AR535" s="16">
        <f t="shared" si="271"/>
        <v>-330688.8500000015</v>
      </c>
      <c r="AS535" s="73">
        <f t="shared" si="272"/>
        <v>-0.025449540209079392</v>
      </c>
    </row>
    <row r="536" spans="1:45" ht="12.75">
      <c r="A536" s="1" t="s">
        <v>1074</v>
      </c>
      <c r="B536" s="1" t="s">
        <v>1075</v>
      </c>
      <c r="C536" s="2" t="s">
        <v>1053</v>
      </c>
      <c r="D536" s="3" t="s">
        <v>54</v>
      </c>
      <c r="F536" s="67">
        <v>1288963880</v>
      </c>
      <c r="G536" s="62">
        <v>66.57</v>
      </c>
      <c r="H536" s="10">
        <f t="shared" si="268"/>
        <v>0.6657</v>
      </c>
      <c r="I536" s="40">
        <v>7625550.43</v>
      </c>
      <c r="J536" s="40">
        <v>0</v>
      </c>
      <c r="K536" s="40">
        <v>0</v>
      </c>
      <c r="L536" s="40">
        <v>277423.87</v>
      </c>
      <c r="M536" s="48">
        <f t="shared" si="260"/>
        <v>7902974.3</v>
      </c>
      <c r="N536" s="40">
        <v>18016257</v>
      </c>
      <c r="O536" s="40">
        <v>0</v>
      </c>
      <c r="P536" s="40">
        <v>0</v>
      </c>
      <c r="Q536" s="4">
        <f t="shared" si="259"/>
        <v>18016257</v>
      </c>
      <c r="R536" s="40">
        <v>31487926.19</v>
      </c>
      <c r="S536" s="40">
        <v>0</v>
      </c>
      <c r="T536" s="4">
        <f t="shared" si="257"/>
        <v>31487926.19</v>
      </c>
      <c r="U536" s="4">
        <f t="shared" si="277"/>
        <v>57407157.49</v>
      </c>
      <c r="V536" s="5">
        <f t="shared" si="261"/>
        <v>2.4428866222380106</v>
      </c>
      <c r="W536" s="5">
        <f t="shared" si="275"/>
        <v>1.3977317192162126</v>
      </c>
      <c r="X536" s="5">
        <f t="shared" si="276"/>
        <v>0.6131261257685514</v>
      </c>
      <c r="Y536" s="53"/>
      <c r="Z536" s="12">
        <f t="shared" si="262"/>
        <v>4.453744467222775</v>
      </c>
      <c r="AA536" s="14">
        <v>111930.5095890411</v>
      </c>
      <c r="AB536" s="18">
        <f t="shared" si="273"/>
        <v>4985.098877956175</v>
      </c>
      <c r="AC536" s="19">
        <v>252.46110265155008</v>
      </c>
      <c r="AD536" s="18">
        <f t="shared" si="269"/>
        <v>4732.6377753046245</v>
      </c>
      <c r="AE536" s="21"/>
      <c r="AF536" s="2">
        <f t="shared" si="274"/>
        <v>1936253387.4117472</v>
      </c>
      <c r="AG536" s="5">
        <f t="shared" si="263"/>
        <v>0.4081580619241246</v>
      </c>
      <c r="AH536" s="5">
        <f t="shared" si="264"/>
        <v>0.9304700054822326</v>
      </c>
      <c r="AI536" s="5">
        <f t="shared" si="265"/>
        <v>1.6262296244238434</v>
      </c>
      <c r="AJ536" s="5">
        <f t="shared" si="266"/>
        <v>2.9648576918302005</v>
      </c>
      <c r="AL536" s="14">
        <v>4653.216676210158</v>
      </c>
      <c r="AM536" s="13">
        <f t="shared" si="267"/>
        <v>331.882201746017</v>
      </c>
      <c r="AN536" s="29">
        <f t="shared" si="270"/>
        <v>0.07132317810231881</v>
      </c>
      <c r="AO536" s="71"/>
      <c r="AP536" s="93">
        <v>55798206.19</v>
      </c>
      <c r="AQ536" s="93">
        <v>58100114.78</v>
      </c>
      <c r="AR536" s="16">
        <f t="shared" si="271"/>
        <v>2301908.5900000036</v>
      </c>
      <c r="AS536" s="73">
        <f t="shared" si="272"/>
        <v>0.041254168317915306</v>
      </c>
    </row>
    <row r="537" spans="1:45" ht="12.75">
      <c r="A537" s="1" t="s">
        <v>1076</v>
      </c>
      <c r="B537" s="1" t="s">
        <v>1077</v>
      </c>
      <c r="C537" s="2" t="s">
        <v>1053</v>
      </c>
      <c r="D537" s="3" t="s">
        <v>54</v>
      </c>
      <c r="F537" s="67">
        <v>1474634426</v>
      </c>
      <c r="G537" s="62">
        <v>76.94</v>
      </c>
      <c r="H537" s="10">
        <f t="shared" si="268"/>
        <v>0.7694</v>
      </c>
      <c r="I537" s="40">
        <v>7530544.100000001</v>
      </c>
      <c r="J537" s="40">
        <v>0</v>
      </c>
      <c r="K537" s="40">
        <v>0</v>
      </c>
      <c r="L537" s="40">
        <v>273395.03</v>
      </c>
      <c r="M537" s="48">
        <f t="shared" si="260"/>
        <v>7803939.130000001</v>
      </c>
      <c r="N537" s="40">
        <v>26408426</v>
      </c>
      <c r="O537" s="40">
        <v>0</v>
      </c>
      <c r="P537" s="40">
        <v>0</v>
      </c>
      <c r="Q537" s="4">
        <f t="shared" si="259"/>
        <v>26408426</v>
      </c>
      <c r="R537" s="40">
        <v>20879007</v>
      </c>
      <c r="S537" s="40">
        <v>0</v>
      </c>
      <c r="T537" s="4">
        <f t="shared" si="257"/>
        <v>20879007</v>
      </c>
      <c r="U537" s="4">
        <f t="shared" si="277"/>
        <v>55091372.13</v>
      </c>
      <c r="V537" s="5">
        <f t="shared" si="261"/>
        <v>1.4158768188150248</v>
      </c>
      <c r="W537" s="5">
        <f t="shared" si="275"/>
        <v>1.7908456180311634</v>
      </c>
      <c r="X537" s="5">
        <f t="shared" si="276"/>
        <v>0.5292117824190822</v>
      </c>
      <c r="Y537" s="53"/>
      <c r="Z537" s="12">
        <f t="shared" si="262"/>
        <v>3.7359342192652703</v>
      </c>
      <c r="AA537" s="14">
        <v>132622.76607854298</v>
      </c>
      <c r="AB537" s="18">
        <f t="shared" si="273"/>
        <v>4954.699300464421</v>
      </c>
      <c r="AC537" s="19">
        <v>319.1005298427751</v>
      </c>
      <c r="AD537" s="18">
        <f t="shared" si="269"/>
        <v>4635.598770621646</v>
      </c>
      <c r="AE537" s="21"/>
      <c r="AF537" s="2">
        <f t="shared" si="274"/>
        <v>1916603101.1177542</v>
      </c>
      <c r="AG537" s="5">
        <f t="shared" si="263"/>
        <v>0.40717554539324174</v>
      </c>
      <c r="AH537" s="5">
        <f t="shared" si="264"/>
        <v>1.377876618513177</v>
      </c>
      <c r="AI537" s="5">
        <f t="shared" si="265"/>
        <v>1.08937562439628</v>
      </c>
      <c r="AJ537" s="5">
        <f t="shared" si="266"/>
        <v>2.874427788302699</v>
      </c>
      <c r="AL537" s="14">
        <v>4574.620973692308</v>
      </c>
      <c r="AM537" s="13">
        <f t="shared" si="267"/>
        <v>380.07832677211263</v>
      </c>
      <c r="AN537" s="29">
        <f t="shared" si="270"/>
        <v>0.08308411318836334</v>
      </c>
      <c r="AO537" s="71"/>
      <c r="AP537" s="93">
        <v>32881887</v>
      </c>
      <c r="AQ537" s="93">
        <v>35745837</v>
      </c>
      <c r="AR537" s="16">
        <f t="shared" si="271"/>
        <v>2863950</v>
      </c>
      <c r="AS537" s="73">
        <f t="shared" si="272"/>
        <v>0.08709810358511359</v>
      </c>
    </row>
    <row r="538" spans="1:45" ht="12.75">
      <c r="A538" s="1" t="s">
        <v>1078</v>
      </c>
      <c r="B538" s="1" t="s">
        <v>1079</v>
      </c>
      <c r="C538" s="2" t="s">
        <v>1053</v>
      </c>
      <c r="D538" s="3" t="s">
        <v>54</v>
      </c>
      <c r="F538" s="67">
        <v>779764110</v>
      </c>
      <c r="G538" s="62">
        <v>75.34</v>
      </c>
      <c r="H538" s="10">
        <f t="shared" si="268"/>
        <v>0.7534000000000001</v>
      </c>
      <c r="I538" s="40">
        <v>3853724.44</v>
      </c>
      <c r="J538" s="40">
        <v>0</v>
      </c>
      <c r="K538" s="40">
        <v>0</v>
      </c>
      <c r="L538" s="40">
        <v>140757.34</v>
      </c>
      <c r="M538" s="48">
        <f t="shared" si="260"/>
        <v>3994481.78</v>
      </c>
      <c r="N538" s="40">
        <v>16709948</v>
      </c>
      <c r="O538" s="40">
        <v>0</v>
      </c>
      <c r="P538" s="40">
        <v>0</v>
      </c>
      <c r="Q538" s="4">
        <f t="shared" si="259"/>
        <v>16709948</v>
      </c>
      <c r="R538" s="40">
        <v>19634581.64</v>
      </c>
      <c r="S538" s="40">
        <v>0</v>
      </c>
      <c r="T538" s="4">
        <f aca="true" t="shared" si="278" ref="T538:T567">R538+S538</f>
        <v>19634581.64</v>
      </c>
      <c r="U538" s="4">
        <f t="shared" si="277"/>
        <v>40339011.42</v>
      </c>
      <c r="V538" s="5">
        <f t="shared" si="261"/>
        <v>2.518015562424385</v>
      </c>
      <c r="W538" s="5">
        <f t="shared" si="275"/>
        <v>2.142949102902415</v>
      </c>
      <c r="X538" s="5">
        <f t="shared" si="276"/>
        <v>0.5122679703737583</v>
      </c>
      <c r="Y538" s="53"/>
      <c r="Z538" s="12">
        <f t="shared" si="262"/>
        <v>5.1732326357005585</v>
      </c>
      <c r="AA538" s="14">
        <v>116519.77554179567</v>
      </c>
      <c r="AB538" s="18">
        <f t="shared" si="273"/>
        <v>6027.839055373211</v>
      </c>
      <c r="AC538" s="19">
        <v>383.77552739175</v>
      </c>
      <c r="AD538" s="18">
        <f t="shared" si="269"/>
        <v>5644.0635279814605</v>
      </c>
      <c r="AE538" s="21"/>
      <c r="AF538" s="2">
        <f t="shared" si="274"/>
        <v>1034993509.4239447</v>
      </c>
      <c r="AG538" s="5">
        <f t="shared" si="263"/>
        <v>0.3859426888795895</v>
      </c>
      <c r="AH538" s="5">
        <f t="shared" si="264"/>
        <v>1.6144978541266797</v>
      </c>
      <c r="AI538" s="5">
        <f t="shared" si="265"/>
        <v>1.8970729247305318</v>
      </c>
      <c r="AJ538" s="5">
        <f t="shared" si="266"/>
        <v>3.897513467736801</v>
      </c>
      <c r="AL538" s="14">
        <v>5734.07503973833</v>
      </c>
      <c r="AM538" s="13">
        <f t="shared" si="267"/>
        <v>293.7640156348807</v>
      </c>
      <c r="AN538" s="29">
        <f t="shared" si="270"/>
        <v>0.05123128204619492</v>
      </c>
      <c r="AO538" s="71"/>
      <c r="AP538" s="93">
        <v>26654941.65</v>
      </c>
      <c r="AQ538" s="93">
        <v>26888365.94</v>
      </c>
      <c r="AR538" s="16">
        <f t="shared" si="271"/>
        <v>233424.29000000283</v>
      </c>
      <c r="AS538" s="73">
        <f t="shared" si="272"/>
        <v>0.008757261338818307</v>
      </c>
    </row>
    <row r="539" spans="1:45" ht="12.75">
      <c r="A539" s="1" t="s">
        <v>1080</v>
      </c>
      <c r="B539" s="1" t="s">
        <v>1081</v>
      </c>
      <c r="C539" s="2" t="s">
        <v>1053</v>
      </c>
      <c r="D539" s="1"/>
      <c r="F539" s="67">
        <v>290512851</v>
      </c>
      <c r="G539" s="62">
        <v>35.77</v>
      </c>
      <c r="H539" s="10">
        <f t="shared" si="268"/>
        <v>0.3577</v>
      </c>
      <c r="I539" s="40">
        <v>3027714.41</v>
      </c>
      <c r="J539" s="40">
        <v>0</v>
      </c>
      <c r="K539" s="40">
        <v>0</v>
      </c>
      <c r="L539" s="40">
        <v>109856.89</v>
      </c>
      <c r="M539" s="48">
        <f t="shared" si="260"/>
        <v>3137571.3000000003</v>
      </c>
      <c r="N539" s="40">
        <v>12695123</v>
      </c>
      <c r="O539" s="40">
        <v>0</v>
      </c>
      <c r="P539" s="40">
        <v>0</v>
      </c>
      <c r="Q539" s="4">
        <f t="shared" si="259"/>
        <v>12695123</v>
      </c>
      <c r="R539" s="40">
        <v>7276549.01</v>
      </c>
      <c r="S539" s="40">
        <v>0</v>
      </c>
      <c r="T539" s="4">
        <f t="shared" si="278"/>
        <v>7276549.01</v>
      </c>
      <c r="U539" s="4">
        <f t="shared" si="277"/>
        <v>23109243.310000002</v>
      </c>
      <c r="V539" s="5">
        <f t="shared" si="261"/>
        <v>2.5047253451793083</v>
      </c>
      <c r="W539" s="5">
        <f t="shared" si="275"/>
        <v>4.369900662329048</v>
      </c>
      <c r="X539" s="5">
        <f t="shared" si="276"/>
        <v>1.0800111902794964</v>
      </c>
      <c r="Y539" s="53"/>
      <c r="Z539" s="12">
        <f t="shared" si="262"/>
        <v>7.954637197787854</v>
      </c>
      <c r="AA539" s="14">
        <v>70194.2580840133</v>
      </c>
      <c r="AB539" s="18">
        <f t="shared" si="273"/>
        <v>5583.698564262129</v>
      </c>
      <c r="AC539" s="19">
        <v>374.2909528302</v>
      </c>
      <c r="AD539" s="18">
        <f t="shared" si="269"/>
        <v>5209.40761143193</v>
      </c>
      <c r="AE539" s="21"/>
      <c r="AF539" s="2">
        <f t="shared" si="274"/>
        <v>812168999.1613083</v>
      </c>
      <c r="AG539" s="5">
        <f t="shared" si="263"/>
        <v>0.38632000276297596</v>
      </c>
      <c r="AH539" s="5">
        <f t="shared" si="264"/>
        <v>1.5631134669151008</v>
      </c>
      <c r="AI539" s="5">
        <f t="shared" si="265"/>
        <v>0.8959402559706388</v>
      </c>
      <c r="AJ539" s="5">
        <f t="shared" si="266"/>
        <v>2.8453737256487153</v>
      </c>
      <c r="AL539" s="14">
        <v>5170.8082715373985</v>
      </c>
      <c r="AM539" s="13">
        <f t="shared" si="267"/>
        <v>412.8902927247309</v>
      </c>
      <c r="AN539" s="29">
        <f t="shared" si="270"/>
        <v>0.07985024217538224</v>
      </c>
      <c r="AO539" s="71"/>
      <c r="AP539" s="93">
        <v>10028131</v>
      </c>
      <c r="AQ539" s="93">
        <v>10512942.21</v>
      </c>
      <c r="AR539" s="16">
        <f t="shared" si="271"/>
        <v>484811.2100000009</v>
      </c>
      <c r="AS539" s="73">
        <f t="shared" si="272"/>
        <v>0.0483451213391609</v>
      </c>
    </row>
    <row r="540" spans="1:45" ht="12.75">
      <c r="A540" s="1" t="s">
        <v>1082</v>
      </c>
      <c r="B540" s="1" t="s">
        <v>1083</v>
      </c>
      <c r="C540" s="2" t="s">
        <v>1053</v>
      </c>
      <c r="D540" s="1"/>
      <c r="F540" s="67">
        <v>965222348</v>
      </c>
      <c r="G540" s="62">
        <v>33.33</v>
      </c>
      <c r="H540" s="10">
        <f t="shared" si="268"/>
        <v>0.3333</v>
      </c>
      <c r="I540" s="40">
        <v>10746380.37</v>
      </c>
      <c r="J540" s="40">
        <v>0</v>
      </c>
      <c r="K540" s="40">
        <v>0</v>
      </c>
      <c r="L540" s="40">
        <v>389716.52</v>
      </c>
      <c r="M540" s="48">
        <f t="shared" si="260"/>
        <v>11136096.889999999</v>
      </c>
      <c r="N540" s="40">
        <v>0</v>
      </c>
      <c r="O540" s="40">
        <v>41041383.98</v>
      </c>
      <c r="P540" s="40">
        <v>0</v>
      </c>
      <c r="Q540" s="4">
        <f t="shared" si="259"/>
        <v>41041383.98</v>
      </c>
      <c r="R540" s="40">
        <v>11967934.44</v>
      </c>
      <c r="S540" s="40">
        <v>193044</v>
      </c>
      <c r="T540" s="4">
        <f t="shared" si="278"/>
        <v>12160978.44</v>
      </c>
      <c r="U540" s="4">
        <f t="shared" si="277"/>
        <v>64338459.309999995</v>
      </c>
      <c r="V540" s="5">
        <f t="shared" si="261"/>
        <v>1.2599147196703737</v>
      </c>
      <c r="W540" s="5">
        <f t="shared" si="275"/>
        <v>4.252013441777459</v>
      </c>
      <c r="X540" s="5">
        <f t="shared" si="276"/>
        <v>1.1537338430958084</v>
      </c>
      <c r="Y540" s="53"/>
      <c r="Z540" s="12">
        <f t="shared" si="262"/>
        <v>6.66566200454364</v>
      </c>
      <c r="AA540" s="14">
        <v>119357.1408608161</v>
      </c>
      <c r="AB540" s="18">
        <f t="shared" si="273"/>
        <v>7955.943588069051</v>
      </c>
      <c r="AC540" s="19">
        <v>302.62052701305</v>
      </c>
      <c r="AD540" s="18">
        <f t="shared" si="269"/>
        <v>7653.323061056</v>
      </c>
      <c r="AE540" s="21"/>
      <c r="AF540" s="2">
        <f t="shared" si="274"/>
        <v>2895956639.6639667</v>
      </c>
      <c r="AG540" s="5">
        <f t="shared" si="263"/>
        <v>0.3845394899038329</v>
      </c>
      <c r="AH540" s="5">
        <f t="shared" si="264"/>
        <v>1.4171960801444268</v>
      </c>
      <c r="AI540" s="5">
        <f t="shared" si="265"/>
        <v>0.41326359228184795</v>
      </c>
      <c r="AJ540" s="5">
        <f t="shared" si="266"/>
        <v>2.2216651461143955</v>
      </c>
      <c r="AL540" s="14">
        <v>7264.498469464127</v>
      </c>
      <c r="AM540" s="13">
        <f t="shared" si="267"/>
        <v>691.4451186049237</v>
      </c>
      <c r="AN540" s="29">
        <f t="shared" si="270"/>
        <v>0.09518139779523263</v>
      </c>
      <c r="AO540" s="71"/>
      <c r="AP540" s="93">
        <v>17916507.64</v>
      </c>
      <c r="AQ540" s="93">
        <v>18582270.3</v>
      </c>
      <c r="AR540" s="16">
        <f t="shared" si="271"/>
        <v>665762.6600000001</v>
      </c>
      <c r="AS540" s="73">
        <f t="shared" si="272"/>
        <v>0.03715917596092405</v>
      </c>
    </row>
    <row r="541" spans="1:45" ht="12.75">
      <c r="A541" s="1" t="s">
        <v>1084</v>
      </c>
      <c r="B541" s="1" t="s">
        <v>257</v>
      </c>
      <c r="C541" s="2" t="s">
        <v>1053</v>
      </c>
      <c r="D541" s="1"/>
      <c r="F541" s="67">
        <v>1082997000</v>
      </c>
      <c r="G541" s="62">
        <v>51.92</v>
      </c>
      <c r="H541" s="10">
        <f t="shared" si="268"/>
        <v>0.5192</v>
      </c>
      <c r="I541" s="40">
        <v>8046424.54</v>
      </c>
      <c r="J541" s="40">
        <v>0</v>
      </c>
      <c r="K541" s="40">
        <v>0</v>
      </c>
      <c r="L541" s="40">
        <v>292553.58</v>
      </c>
      <c r="M541" s="48">
        <f t="shared" si="260"/>
        <v>8338978.12</v>
      </c>
      <c r="N541" s="40">
        <v>24786884</v>
      </c>
      <c r="O541" s="40">
        <v>0</v>
      </c>
      <c r="P541" s="40">
        <v>0</v>
      </c>
      <c r="Q541" s="4">
        <f t="shared" si="259"/>
        <v>24786884</v>
      </c>
      <c r="R541" s="40">
        <v>13750981</v>
      </c>
      <c r="S541" s="40">
        <v>0</v>
      </c>
      <c r="T541" s="4">
        <f t="shared" si="278"/>
        <v>13750981</v>
      </c>
      <c r="U541" s="4">
        <f t="shared" si="277"/>
        <v>46876843.120000005</v>
      </c>
      <c r="V541" s="5">
        <f t="shared" si="261"/>
        <v>1.2697155209109534</v>
      </c>
      <c r="W541" s="5">
        <f t="shared" si="275"/>
        <v>2.288730624369227</v>
      </c>
      <c r="X541" s="5">
        <f t="shared" si="276"/>
        <v>0.7699908790144386</v>
      </c>
      <c r="Y541" s="53"/>
      <c r="Z541" s="12">
        <f t="shared" si="262"/>
        <v>4.32843702429462</v>
      </c>
      <c r="AA541" s="14">
        <v>156869.14046121592</v>
      </c>
      <c r="AB541" s="18">
        <f t="shared" si="273"/>
        <v>6789.981955416002</v>
      </c>
      <c r="AC541" s="19">
        <v>222.1029115848</v>
      </c>
      <c r="AD541" s="18">
        <f t="shared" si="269"/>
        <v>6567.879043831203</v>
      </c>
      <c r="AE541" s="21"/>
      <c r="AF541" s="2">
        <f t="shared" si="274"/>
        <v>2085895608.6286595</v>
      </c>
      <c r="AG541" s="5">
        <f t="shared" si="263"/>
        <v>0.3997792643842965</v>
      </c>
      <c r="AH541" s="5">
        <f t="shared" si="264"/>
        <v>1.1883089401725027</v>
      </c>
      <c r="AI541" s="5">
        <f t="shared" si="265"/>
        <v>0.6592362984569671</v>
      </c>
      <c r="AJ541" s="5">
        <f t="shared" si="266"/>
        <v>2.2473245030137665</v>
      </c>
      <c r="AL541" s="14">
        <v>6117.030488694203</v>
      </c>
      <c r="AM541" s="13">
        <f t="shared" si="267"/>
        <v>672.9514667217991</v>
      </c>
      <c r="AN541" s="29">
        <f t="shared" si="270"/>
        <v>0.11001276975251</v>
      </c>
      <c r="AO541" s="71"/>
      <c r="AP541" s="93">
        <v>18808453.21</v>
      </c>
      <c r="AQ541" s="93">
        <v>20199645</v>
      </c>
      <c r="AR541" s="16">
        <f t="shared" si="271"/>
        <v>1391191.789999999</v>
      </c>
      <c r="AS541" s="73">
        <f t="shared" si="272"/>
        <v>0.07396630517496973</v>
      </c>
    </row>
    <row r="542" spans="1:45" ht="12.75">
      <c r="A542" s="1" t="s">
        <v>1085</v>
      </c>
      <c r="B542" s="1" t="s">
        <v>1086</v>
      </c>
      <c r="C542" s="2" t="s">
        <v>1053</v>
      </c>
      <c r="D542" s="1"/>
      <c r="F542" s="67">
        <v>3032377938</v>
      </c>
      <c r="G542" s="62">
        <v>60.09</v>
      </c>
      <c r="H542" s="10">
        <f t="shared" si="268"/>
        <v>0.6009</v>
      </c>
      <c r="I542" s="40">
        <v>21106486.35</v>
      </c>
      <c r="J542" s="40">
        <v>0</v>
      </c>
      <c r="K542" s="40">
        <v>0</v>
      </c>
      <c r="L542" s="40">
        <v>765729.63</v>
      </c>
      <c r="M542" s="48">
        <f t="shared" si="260"/>
        <v>21872215.98</v>
      </c>
      <c r="N542" s="40">
        <v>37247273</v>
      </c>
      <c r="O542" s="40">
        <v>0</v>
      </c>
      <c r="P542" s="40">
        <v>2248581.25</v>
      </c>
      <c r="Q542" s="4">
        <f aca="true" t="shared" si="279" ref="Q542:Q567">SUM(N542:P542)</f>
        <v>39495854.25</v>
      </c>
      <c r="R542" s="40">
        <v>17915224.66</v>
      </c>
      <c r="S542" s="40">
        <v>0</v>
      </c>
      <c r="T542" s="4">
        <f t="shared" si="278"/>
        <v>17915224.66</v>
      </c>
      <c r="U542" s="4">
        <f t="shared" si="277"/>
        <v>79283294.89</v>
      </c>
      <c r="V542" s="5">
        <f t="shared" si="261"/>
        <v>0.5907978829253704</v>
      </c>
      <c r="W542" s="5">
        <f t="shared" si="275"/>
        <v>1.3024713626576978</v>
      </c>
      <c r="X542" s="5">
        <f t="shared" si="276"/>
        <v>0.7212892464989303</v>
      </c>
      <c r="Y542" s="53"/>
      <c r="Z542" s="12">
        <f t="shared" si="262"/>
        <v>2.6145584920819984</v>
      </c>
      <c r="AA542" s="14">
        <v>395587.10592160135</v>
      </c>
      <c r="AB542" s="18">
        <f t="shared" si="273"/>
        <v>10342.856271454639</v>
      </c>
      <c r="AC542" s="19">
        <v>158.80897726154998</v>
      </c>
      <c r="AD542" s="18">
        <f t="shared" si="269"/>
        <v>10184.04729419309</v>
      </c>
      <c r="AE542" s="21"/>
      <c r="AF542" s="2">
        <f t="shared" si="274"/>
        <v>5046393639.540689</v>
      </c>
      <c r="AG542" s="5">
        <f t="shared" si="263"/>
        <v>0.43342270822120715</v>
      </c>
      <c r="AH542" s="5">
        <f t="shared" si="264"/>
        <v>0.7826550418210105</v>
      </c>
      <c r="AI542" s="5">
        <f t="shared" si="265"/>
        <v>0.355010447849855</v>
      </c>
      <c r="AJ542" s="5">
        <f t="shared" si="266"/>
        <v>1.5710881978920728</v>
      </c>
      <c r="AL542" s="14">
        <v>9415.153889901569</v>
      </c>
      <c r="AM542" s="13">
        <f t="shared" si="267"/>
        <v>927.7023815530702</v>
      </c>
      <c r="AN542" s="29">
        <f t="shared" si="270"/>
        <v>0.09853289626504118</v>
      </c>
      <c r="AO542" s="71"/>
      <c r="AP542" s="93">
        <v>30848646.66</v>
      </c>
      <c r="AQ542" s="93">
        <v>31648770.12</v>
      </c>
      <c r="AR542" s="16">
        <f t="shared" si="271"/>
        <v>800123.4600000009</v>
      </c>
      <c r="AS542" s="73">
        <f t="shared" si="272"/>
        <v>0.025937068449666662</v>
      </c>
    </row>
    <row r="543" spans="1:45" ht="12.75">
      <c r="A543" s="1" t="s">
        <v>1087</v>
      </c>
      <c r="B543" s="1" t="s">
        <v>571</v>
      </c>
      <c r="C543" s="2" t="s">
        <v>1053</v>
      </c>
      <c r="D543" s="1"/>
      <c r="F543" s="67">
        <v>1067902142</v>
      </c>
      <c r="G543" s="62">
        <v>21.26</v>
      </c>
      <c r="H543" s="10">
        <f t="shared" si="268"/>
        <v>0.2126</v>
      </c>
      <c r="I543" s="40">
        <v>19680102.82</v>
      </c>
      <c r="J543" s="40">
        <v>0</v>
      </c>
      <c r="K543" s="40">
        <v>0</v>
      </c>
      <c r="L543" s="40">
        <v>713800.77</v>
      </c>
      <c r="M543" s="48">
        <f t="shared" si="260"/>
        <v>20393903.59</v>
      </c>
      <c r="N543" s="40">
        <v>58560087</v>
      </c>
      <c r="O543" s="40">
        <v>0</v>
      </c>
      <c r="P543" s="40">
        <v>0</v>
      </c>
      <c r="Q543" s="4">
        <f t="shared" si="279"/>
        <v>58560087</v>
      </c>
      <c r="R543" s="40">
        <v>42726311.63</v>
      </c>
      <c r="S543" s="40">
        <v>0</v>
      </c>
      <c r="T543" s="4">
        <f t="shared" si="278"/>
        <v>42726311.63</v>
      </c>
      <c r="U543" s="4">
        <f t="shared" si="277"/>
        <v>121680302.22</v>
      </c>
      <c r="V543" s="5">
        <f t="shared" si="261"/>
        <v>4.000957573694987</v>
      </c>
      <c r="W543" s="5">
        <f t="shared" si="275"/>
        <v>5.483656666361476</v>
      </c>
      <c r="X543" s="5">
        <f t="shared" si="276"/>
        <v>1.9097165168903651</v>
      </c>
      <c r="Y543" s="53"/>
      <c r="Z543" s="12">
        <f t="shared" si="262"/>
        <v>11.394330756946829</v>
      </c>
      <c r="AA543" s="14">
        <v>45477.11795829443</v>
      </c>
      <c r="AB543" s="18">
        <f t="shared" si="273"/>
        <v>5181.8132388949325</v>
      </c>
      <c r="AC543" s="19">
        <v>288.597345606</v>
      </c>
      <c r="AD543" s="18">
        <f t="shared" si="269"/>
        <v>4893.215893288932</v>
      </c>
      <c r="AE543" s="21"/>
      <c r="AF543" s="2">
        <f t="shared" si="274"/>
        <v>5023058052.681091</v>
      </c>
      <c r="AG543" s="5">
        <f t="shared" si="263"/>
        <v>0.40600573149089164</v>
      </c>
      <c r="AH543" s="5">
        <f t="shared" si="264"/>
        <v>1.16582540726845</v>
      </c>
      <c r="AI543" s="5">
        <f t="shared" si="265"/>
        <v>0.8506035801675544</v>
      </c>
      <c r="AJ543" s="5">
        <f t="shared" si="266"/>
        <v>2.4224347189268958</v>
      </c>
      <c r="AL543" s="14">
        <v>4888.078450570682</v>
      </c>
      <c r="AM543" s="13">
        <f t="shared" si="267"/>
        <v>293.7347883242501</v>
      </c>
      <c r="AN543" s="29">
        <f t="shared" si="270"/>
        <v>0.06009207734584468</v>
      </c>
      <c r="AO543" s="71"/>
      <c r="AP543" s="93">
        <v>56061826.199999996</v>
      </c>
      <c r="AQ543" s="93">
        <v>59255044.34</v>
      </c>
      <c r="AR543" s="16">
        <f t="shared" si="271"/>
        <v>3193218.140000008</v>
      </c>
      <c r="AS543" s="73">
        <f t="shared" si="272"/>
        <v>0.05695886767242</v>
      </c>
    </row>
    <row r="544" spans="1:45" ht="12.75">
      <c r="A544" s="1" t="s">
        <v>1088</v>
      </c>
      <c r="B544" s="1" t="s">
        <v>1089</v>
      </c>
      <c r="C544" s="2" t="s">
        <v>1053</v>
      </c>
      <c r="D544" s="1"/>
      <c r="F544" s="67">
        <v>1828115010</v>
      </c>
      <c r="G544" s="62">
        <v>36.1</v>
      </c>
      <c r="H544" s="10">
        <f t="shared" si="268"/>
        <v>0.361</v>
      </c>
      <c r="I544" s="40">
        <v>19502380.47</v>
      </c>
      <c r="J544" s="40">
        <v>0</v>
      </c>
      <c r="K544" s="40">
        <v>0</v>
      </c>
      <c r="L544" s="40">
        <v>707284.35</v>
      </c>
      <c r="M544" s="48">
        <f t="shared" si="260"/>
        <v>20209664.82</v>
      </c>
      <c r="N544" s="40">
        <v>61424664</v>
      </c>
      <c r="O544" s="40">
        <v>0</v>
      </c>
      <c r="P544" s="40">
        <v>0</v>
      </c>
      <c r="Q544" s="4">
        <f t="shared" si="279"/>
        <v>61424664</v>
      </c>
      <c r="R544" s="40">
        <v>14439617.03</v>
      </c>
      <c r="S544" s="40">
        <v>0</v>
      </c>
      <c r="T544" s="4">
        <f t="shared" si="278"/>
        <v>14439617.03</v>
      </c>
      <c r="U544" s="4">
        <f t="shared" si="277"/>
        <v>96073945.85</v>
      </c>
      <c r="V544" s="5">
        <f t="shared" si="261"/>
        <v>0.7898637093953952</v>
      </c>
      <c r="W544" s="5">
        <f t="shared" si="275"/>
        <v>3.3599999816204122</v>
      </c>
      <c r="X544" s="5">
        <f t="shared" si="276"/>
        <v>1.1054919799602763</v>
      </c>
      <c r="Y544" s="53"/>
      <c r="Z544" s="12">
        <f t="shared" si="262"/>
        <v>5.255355670976083</v>
      </c>
      <c r="AA544" s="14">
        <v>176746.14290403764</v>
      </c>
      <c r="AB544" s="18">
        <f t="shared" si="273"/>
        <v>9288.638444338834</v>
      </c>
      <c r="AC544" s="19">
        <v>280.058048513325</v>
      </c>
      <c r="AD544" s="18">
        <f t="shared" si="269"/>
        <v>9008.58039582551</v>
      </c>
      <c r="AE544" s="21"/>
      <c r="AF544" s="2">
        <f t="shared" si="274"/>
        <v>5064030498.614959</v>
      </c>
      <c r="AG544" s="5">
        <f t="shared" si="263"/>
        <v>0.3990826047656597</v>
      </c>
      <c r="AH544" s="5">
        <f t="shared" si="264"/>
        <v>1.2129599933649688</v>
      </c>
      <c r="AI544" s="5">
        <f t="shared" si="265"/>
        <v>0.2851407990917376</v>
      </c>
      <c r="AJ544" s="5">
        <f t="shared" si="266"/>
        <v>1.897183397222366</v>
      </c>
      <c r="AL544" s="14">
        <v>8675.227088171476</v>
      </c>
      <c r="AM544" s="13">
        <f t="shared" si="267"/>
        <v>613.4113561673585</v>
      </c>
      <c r="AN544" s="29">
        <f t="shared" si="270"/>
        <v>0.0707083918303112</v>
      </c>
      <c r="AO544" s="71"/>
      <c r="AP544" s="93">
        <v>26176825.75</v>
      </c>
      <c r="AQ544" s="93">
        <v>27992304</v>
      </c>
      <c r="AR544" s="16">
        <f t="shared" si="271"/>
        <v>1815478.25</v>
      </c>
      <c r="AS544" s="73">
        <f t="shared" si="272"/>
        <v>0.06935440787735694</v>
      </c>
    </row>
    <row r="545" spans="1:45" ht="12.75">
      <c r="A545" s="1" t="s">
        <v>1090</v>
      </c>
      <c r="B545" s="1" t="s">
        <v>1091</v>
      </c>
      <c r="C545" s="2" t="s">
        <v>1053</v>
      </c>
      <c r="D545" s="1"/>
      <c r="F545" s="67">
        <v>1386492</v>
      </c>
      <c r="G545" s="62">
        <v>10.42</v>
      </c>
      <c r="H545" s="10">
        <f t="shared" si="268"/>
        <v>0.1042</v>
      </c>
      <c r="I545" s="40">
        <v>61986.19</v>
      </c>
      <c r="J545" s="40">
        <v>0</v>
      </c>
      <c r="K545" s="40">
        <v>0</v>
      </c>
      <c r="L545" s="40">
        <v>2247.93</v>
      </c>
      <c r="M545" s="48">
        <f t="shared" si="260"/>
        <v>64234.12</v>
      </c>
      <c r="N545" s="40">
        <v>1026383</v>
      </c>
      <c r="O545" s="40">
        <v>0</v>
      </c>
      <c r="P545" s="40">
        <v>0</v>
      </c>
      <c r="Q545" s="4">
        <f t="shared" si="279"/>
        <v>1026383</v>
      </c>
      <c r="R545" s="40">
        <v>771072</v>
      </c>
      <c r="S545" s="40">
        <v>0</v>
      </c>
      <c r="T545" s="4">
        <f t="shared" si="278"/>
        <v>771072</v>
      </c>
      <c r="U545" s="4">
        <f t="shared" si="277"/>
        <v>1861689.12</v>
      </c>
      <c r="V545" s="5">
        <f t="shared" si="261"/>
        <v>55.61315896521582</v>
      </c>
      <c r="W545" s="5">
        <f t="shared" si="275"/>
        <v>74.02732940399224</v>
      </c>
      <c r="X545" s="5">
        <f t="shared" si="276"/>
        <v>4.632851830374788</v>
      </c>
      <c r="Y545" s="53"/>
      <c r="Z545" s="12">
        <f t="shared" si="262"/>
        <v>134.27334019958283</v>
      </c>
      <c r="AA545" s="14">
        <v>1555.878084179971</v>
      </c>
      <c r="AB545" s="18">
        <f t="shared" si="273"/>
        <v>2089.129473061724</v>
      </c>
      <c r="AC545" s="19">
        <v>364.01937725</v>
      </c>
      <c r="AD545" s="18">
        <f t="shared" si="269"/>
        <v>1725.1100958117242</v>
      </c>
      <c r="AE545" s="21"/>
      <c r="AF545" s="2">
        <f t="shared" si="274"/>
        <v>13306065.259117082</v>
      </c>
      <c r="AG545" s="5">
        <f t="shared" si="263"/>
        <v>0.48274316072505297</v>
      </c>
      <c r="AH545" s="5">
        <f t="shared" si="264"/>
        <v>7.713647723895992</v>
      </c>
      <c r="AI545" s="5">
        <f t="shared" si="265"/>
        <v>5.794891164175488</v>
      </c>
      <c r="AJ545" s="5">
        <f t="shared" si="266"/>
        <v>13.991282048796533</v>
      </c>
      <c r="AL545" s="14">
        <v>1893.2122864906864</v>
      </c>
      <c r="AM545" s="13">
        <f t="shared" si="267"/>
        <v>195.91718657103775</v>
      </c>
      <c r="AN545" s="29">
        <f t="shared" si="270"/>
        <v>0.10348400333604192</v>
      </c>
      <c r="AO545" s="71"/>
      <c r="AP545" s="93">
        <v>1140935.23</v>
      </c>
      <c r="AQ545" s="93">
        <v>1187471</v>
      </c>
      <c r="AR545" s="16">
        <f t="shared" si="271"/>
        <v>46535.77000000002</v>
      </c>
      <c r="AS545" s="73">
        <f t="shared" si="272"/>
        <v>0.040787389832812875</v>
      </c>
    </row>
    <row r="546" spans="1:45" ht="12.75">
      <c r="A546" s="1" t="s">
        <v>1092</v>
      </c>
      <c r="B546" s="1" t="s">
        <v>1093</v>
      </c>
      <c r="C546" s="2" t="s">
        <v>1094</v>
      </c>
      <c r="D546" s="1"/>
      <c r="E546" s="1" t="s">
        <v>1191</v>
      </c>
      <c r="F546" s="67">
        <v>478843102</v>
      </c>
      <c r="G546" s="62">
        <v>105.17</v>
      </c>
      <c r="H546" s="10">
        <f t="shared" si="268"/>
        <v>1.0517</v>
      </c>
      <c r="I546" s="40">
        <v>2289601.24</v>
      </c>
      <c r="J546" s="40">
        <v>212302.86</v>
      </c>
      <c r="K546" s="40">
        <v>0</v>
      </c>
      <c r="L546" s="40">
        <v>244835.5</v>
      </c>
      <c r="M546" s="48">
        <f t="shared" si="260"/>
        <v>2746739.6</v>
      </c>
      <c r="N546" s="40">
        <v>4660697</v>
      </c>
      <c r="O546" s="40">
        <v>0</v>
      </c>
      <c r="P546" s="40">
        <v>0</v>
      </c>
      <c r="Q546" s="4">
        <f t="shared" si="279"/>
        <v>4660697</v>
      </c>
      <c r="R546" s="40">
        <v>620449</v>
      </c>
      <c r="S546" s="40">
        <v>96987</v>
      </c>
      <c r="T546" s="4">
        <f t="shared" si="278"/>
        <v>717436</v>
      </c>
      <c r="U546" s="4">
        <f t="shared" si="277"/>
        <v>8124872.6</v>
      </c>
      <c r="V546" s="5">
        <f t="shared" si="261"/>
        <v>0.14982694686494616</v>
      </c>
      <c r="W546" s="5">
        <f t="shared" si="275"/>
        <v>0.97332445231716</v>
      </c>
      <c r="X546" s="5">
        <f t="shared" si="276"/>
        <v>0.5736199578792304</v>
      </c>
      <c r="Y546" s="53"/>
      <c r="Z546" s="12">
        <f t="shared" si="262"/>
        <v>1.6967713570613365</v>
      </c>
      <c r="AA546" s="14">
        <v>246257.56906077347</v>
      </c>
      <c r="AB546" s="18">
        <f t="shared" si="273"/>
        <v>4178.427896418744</v>
      </c>
      <c r="AC546" s="19">
        <v>265.39735090635</v>
      </c>
      <c r="AD546" s="18">
        <f t="shared" si="269"/>
        <v>3913.0305455123944</v>
      </c>
      <c r="AE546" s="21"/>
      <c r="AF546" s="2">
        <f t="shared" si="274"/>
        <v>455303890.84339637</v>
      </c>
      <c r="AG546" s="5">
        <f t="shared" si="263"/>
        <v>0.6032761097015866</v>
      </c>
      <c r="AH546" s="5">
        <f t="shared" si="264"/>
        <v>1.0236453265019574</v>
      </c>
      <c r="AI546" s="5">
        <f t="shared" si="265"/>
        <v>0.13627140300749285</v>
      </c>
      <c r="AJ546" s="5">
        <f t="shared" si="266"/>
        <v>1.7844944362214077</v>
      </c>
      <c r="AL546" s="14">
        <v>4038.772444366385</v>
      </c>
      <c r="AM546" s="13">
        <f t="shared" si="267"/>
        <v>139.65545205235912</v>
      </c>
      <c r="AN546" s="29">
        <f t="shared" si="270"/>
        <v>0.03457868794939466</v>
      </c>
      <c r="AO546" s="71"/>
      <c r="AP546" s="93">
        <v>2151981</v>
      </c>
      <c r="AQ546" s="93">
        <v>1982253</v>
      </c>
      <c r="AR546" s="16">
        <f t="shared" si="271"/>
        <v>-169728</v>
      </c>
      <c r="AS546" s="73">
        <f t="shared" si="272"/>
        <v>-0.07887058482393665</v>
      </c>
    </row>
    <row r="547" spans="1:45" ht="12.75">
      <c r="A547" s="1" t="s">
        <v>1095</v>
      </c>
      <c r="B547" s="1" t="s">
        <v>1096</v>
      </c>
      <c r="C547" s="2" t="s">
        <v>1094</v>
      </c>
      <c r="D547" s="1"/>
      <c r="F547" s="67">
        <v>122994321</v>
      </c>
      <c r="G547" s="62">
        <v>78.67</v>
      </c>
      <c r="H547" s="10">
        <f aca="true" t="shared" si="280" ref="H547:H567">G547/100</f>
        <v>0.7867000000000001</v>
      </c>
      <c r="I547" s="40">
        <v>795529.32</v>
      </c>
      <c r="J547" s="40">
        <v>0</v>
      </c>
      <c r="K547" s="40">
        <v>0</v>
      </c>
      <c r="L547" s="40">
        <v>85138.22</v>
      </c>
      <c r="M547" s="48">
        <f t="shared" si="260"/>
        <v>880667.5399999999</v>
      </c>
      <c r="N547" s="40">
        <v>2522936</v>
      </c>
      <c r="O547" s="40">
        <v>0</v>
      </c>
      <c r="P547" s="40">
        <v>0</v>
      </c>
      <c r="Q547" s="4">
        <f t="shared" si="279"/>
        <v>2522936</v>
      </c>
      <c r="R547" s="40">
        <v>1065991.73</v>
      </c>
      <c r="S547" s="40">
        <v>25000</v>
      </c>
      <c r="T547" s="4">
        <f t="shared" si="278"/>
        <v>1090991.73</v>
      </c>
      <c r="U547" s="4">
        <f t="shared" si="277"/>
        <v>4494595.27</v>
      </c>
      <c r="V547" s="5">
        <f t="shared" si="261"/>
        <v>0.8870261009855894</v>
      </c>
      <c r="W547" s="5">
        <f t="shared" si="275"/>
        <v>2.051262187950938</v>
      </c>
      <c r="X547" s="5">
        <f t="shared" si="276"/>
        <v>0.7160229292212604</v>
      </c>
      <c r="Y547" s="39"/>
      <c r="Z547" s="12">
        <f t="shared" si="262"/>
        <v>3.6543112181577873</v>
      </c>
      <c r="AA547" s="14">
        <v>109754.08979089791</v>
      </c>
      <c r="AB547" s="18">
        <f t="shared" si="273"/>
        <v>4010.756015615753</v>
      </c>
      <c r="AC547" s="19">
        <v>283.09724260650006</v>
      </c>
      <c r="AD547" s="18">
        <f t="shared" si="269"/>
        <v>3727.658773009253</v>
      </c>
      <c r="AE547" s="21"/>
      <c r="AF547" s="2">
        <f aca="true" t="shared" si="281" ref="AF547:AF567">F547/H547</f>
        <v>156342088.4708275</v>
      </c>
      <c r="AG547" s="5">
        <f t="shared" si="263"/>
        <v>0.5632952384183657</v>
      </c>
      <c r="AH547" s="5">
        <f t="shared" si="264"/>
        <v>1.613727963261003</v>
      </c>
      <c r="AI547" s="5">
        <f t="shared" si="265"/>
        <v>0.681832857950409</v>
      </c>
      <c r="AJ547" s="5">
        <f t="shared" si="266"/>
        <v>2.8748466353247317</v>
      </c>
      <c r="AL547" s="14">
        <v>3953.2923045654843</v>
      </c>
      <c r="AM547" s="13">
        <f t="shared" si="267"/>
        <v>57.46371105026856</v>
      </c>
      <c r="AN547" s="29">
        <f aca="true" t="shared" si="282" ref="AN547:AN567">AM547/AL547</f>
        <v>0.014535659552395414</v>
      </c>
      <c r="AO547" s="71"/>
      <c r="AP547" s="93">
        <v>1822924.43</v>
      </c>
      <c r="AQ547" s="93">
        <v>1912461.5</v>
      </c>
      <c r="AR547" s="16">
        <f aca="true" t="shared" si="283" ref="AR547:AR567">AQ547-AP547</f>
        <v>89537.07000000007</v>
      </c>
      <c r="AS547" s="73">
        <f aca="true" t="shared" si="284" ref="AS547:AS567">AR547/AP547</f>
        <v>0.04911726922218058</v>
      </c>
    </row>
    <row r="548" spans="1:45" ht="12.75">
      <c r="A548" s="1" t="s">
        <v>1097</v>
      </c>
      <c r="B548" s="1" t="s">
        <v>1098</v>
      </c>
      <c r="C548" s="2" t="s">
        <v>1094</v>
      </c>
      <c r="D548" s="1"/>
      <c r="F548" s="67">
        <v>142841323</v>
      </c>
      <c r="G548" s="62">
        <v>80.58</v>
      </c>
      <c r="H548" s="10">
        <f t="shared" si="280"/>
        <v>0.8058</v>
      </c>
      <c r="I548" s="40">
        <v>942090.46</v>
      </c>
      <c r="J548" s="40">
        <v>0</v>
      </c>
      <c r="K548" s="40">
        <v>0</v>
      </c>
      <c r="L548" s="40">
        <v>100731.67</v>
      </c>
      <c r="M548" s="48">
        <f t="shared" si="260"/>
        <v>1042822.13</v>
      </c>
      <c r="N548" s="40">
        <v>2940000</v>
      </c>
      <c r="O548" s="40">
        <v>0</v>
      </c>
      <c r="P548" s="40">
        <v>0</v>
      </c>
      <c r="Q548" s="4">
        <f t="shared" si="279"/>
        <v>2940000</v>
      </c>
      <c r="R548" s="40">
        <v>1098942.9</v>
      </c>
      <c r="S548" s="40">
        <v>0</v>
      </c>
      <c r="T548" s="4">
        <f t="shared" si="278"/>
        <v>1098942.9</v>
      </c>
      <c r="U548" s="4">
        <f t="shared" si="277"/>
        <v>5081765.029999999</v>
      </c>
      <c r="V548" s="5">
        <f t="shared" si="261"/>
        <v>0.7693452265210396</v>
      </c>
      <c r="W548" s="5">
        <f t="shared" si="275"/>
        <v>2.0582279261023086</v>
      </c>
      <c r="X548" s="5">
        <f t="shared" si="276"/>
        <v>0.7300563367086708</v>
      </c>
      <c r="Y548" s="39"/>
      <c r="Z548" s="12">
        <f t="shared" si="262"/>
        <v>3.557629489332019</v>
      </c>
      <c r="AA548" s="14">
        <v>118216.7458432304</v>
      </c>
      <c r="AB548" s="18">
        <f t="shared" si="273"/>
        <v>4205.713811447448</v>
      </c>
      <c r="AC548" s="19">
        <v>311.44326672195</v>
      </c>
      <c r="AD548" s="18">
        <f t="shared" si="269"/>
        <v>3894.2705447254984</v>
      </c>
      <c r="AE548" s="21"/>
      <c r="AF548" s="2">
        <f t="shared" si="281"/>
        <v>177266471.82923803</v>
      </c>
      <c r="AG548" s="5">
        <f t="shared" si="263"/>
        <v>0.5882793961198469</v>
      </c>
      <c r="AH548" s="5">
        <f t="shared" si="264"/>
        <v>1.6585200628532402</v>
      </c>
      <c r="AI548" s="5">
        <f t="shared" si="265"/>
        <v>0.6199383835306538</v>
      </c>
      <c r="AJ548" s="5">
        <f t="shared" si="266"/>
        <v>2.8667378425037406</v>
      </c>
      <c r="AL548" s="14">
        <v>4153.58140155399</v>
      </c>
      <c r="AM548" s="13">
        <f t="shared" si="267"/>
        <v>52.132409893458316</v>
      </c>
      <c r="AN548" s="29">
        <f t="shared" si="282"/>
        <v>0.012551194945632674</v>
      </c>
      <c r="AO548" s="71"/>
      <c r="AP548" s="93">
        <v>2525138.74</v>
      </c>
      <c r="AQ548" s="93">
        <v>2472033.02</v>
      </c>
      <c r="AR548" s="16">
        <f t="shared" si="283"/>
        <v>-53105.720000000205</v>
      </c>
      <c r="AS548" s="73">
        <f t="shared" si="284"/>
        <v>-0.021030812746550394</v>
      </c>
    </row>
    <row r="549" spans="1:45" ht="12.75">
      <c r="A549" s="1" t="s">
        <v>1099</v>
      </c>
      <c r="B549" s="1" t="s">
        <v>1100</v>
      </c>
      <c r="C549" s="2" t="s">
        <v>1094</v>
      </c>
      <c r="D549" s="1"/>
      <c r="F549" s="67">
        <v>447680961</v>
      </c>
      <c r="G549" s="62">
        <v>73.9</v>
      </c>
      <c r="H549" s="10">
        <f t="shared" si="280"/>
        <v>0.7390000000000001</v>
      </c>
      <c r="I549" s="40">
        <v>3028606.08</v>
      </c>
      <c r="J549" s="40">
        <v>282490.25</v>
      </c>
      <c r="K549" s="40">
        <v>0</v>
      </c>
      <c r="L549" s="40">
        <v>325778.2</v>
      </c>
      <c r="M549" s="48">
        <f t="shared" si="260"/>
        <v>3636874.5300000003</v>
      </c>
      <c r="N549" s="40">
        <v>3570750</v>
      </c>
      <c r="O549" s="40">
        <v>3613383.28</v>
      </c>
      <c r="P549" s="40">
        <v>0</v>
      </c>
      <c r="Q549" s="4">
        <f t="shared" si="279"/>
        <v>7184133.279999999</v>
      </c>
      <c r="R549" s="40">
        <v>0</v>
      </c>
      <c r="S549" s="40">
        <v>89536</v>
      </c>
      <c r="T549" s="4">
        <f t="shared" si="278"/>
        <v>89536</v>
      </c>
      <c r="U549" s="4">
        <f t="shared" si="277"/>
        <v>10910543.809999999</v>
      </c>
      <c r="V549" s="5">
        <f t="shared" si="261"/>
        <v>0.019999957067640406</v>
      </c>
      <c r="W549" s="5">
        <f t="shared" si="275"/>
        <v>1.604743981953702</v>
      </c>
      <c r="X549" s="5">
        <f t="shared" si="276"/>
        <v>0.8123808798739602</v>
      </c>
      <c r="Y549" s="39"/>
      <c r="Z549" s="12">
        <f t="shared" si="262"/>
        <v>2.437124818895302</v>
      </c>
      <c r="AA549" s="14">
        <v>180532.39371534195</v>
      </c>
      <c r="AB549" s="18">
        <f t="shared" si="273"/>
        <v>4399.799773382381</v>
      </c>
      <c r="AC549" s="19">
        <v>191.3158347336</v>
      </c>
      <c r="AD549" s="18">
        <f t="shared" si="269"/>
        <v>4208.483938648781</v>
      </c>
      <c r="AE549" s="21"/>
      <c r="AF549" s="2">
        <f t="shared" si="281"/>
        <v>605792910.6901217</v>
      </c>
      <c r="AG549" s="5">
        <f t="shared" si="263"/>
        <v>0.6003494702268567</v>
      </c>
      <c r="AH549" s="5">
        <f t="shared" si="264"/>
        <v>1.1859058026637859</v>
      </c>
      <c r="AI549" s="5">
        <f t="shared" si="265"/>
        <v>0</v>
      </c>
      <c r="AJ549" s="5">
        <f t="shared" si="266"/>
        <v>1.8010352411636288</v>
      </c>
      <c r="AL549" s="14">
        <v>4425.379844327588</v>
      </c>
      <c r="AM549" s="13">
        <f t="shared" si="267"/>
        <v>-25.5800709452069</v>
      </c>
      <c r="AN549" s="29">
        <f t="shared" si="282"/>
        <v>-0.005780310808346813</v>
      </c>
      <c r="AO549" s="71"/>
      <c r="AP549" s="93">
        <v>4969825</v>
      </c>
      <c r="AQ549" s="93">
        <v>5173295</v>
      </c>
      <c r="AR549" s="16">
        <f t="shared" si="283"/>
        <v>203470</v>
      </c>
      <c r="AS549" s="73">
        <f t="shared" si="284"/>
        <v>0.04094107941426509</v>
      </c>
    </row>
    <row r="550" spans="1:45" ht="12.75">
      <c r="A550" s="1" t="s">
        <v>1101</v>
      </c>
      <c r="B550" s="1" t="s">
        <v>460</v>
      </c>
      <c r="C550" s="2" t="s">
        <v>1094</v>
      </c>
      <c r="D550" s="1"/>
      <c r="F550" s="67">
        <v>244098181</v>
      </c>
      <c r="G550" s="62">
        <v>76.31</v>
      </c>
      <c r="H550" s="10">
        <f t="shared" si="280"/>
        <v>0.7631</v>
      </c>
      <c r="I550" s="40">
        <v>1631987.2</v>
      </c>
      <c r="J550" s="40">
        <v>151452</v>
      </c>
      <c r="K550" s="40">
        <v>0</v>
      </c>
      <c r="L550" s="40">
        <v>174660.04</v>
      </c>
      <c r="M550" s="48">
        <f t="shared" si="260"/>
        <v>1958099.24</v>
      </c>
      <c r="N550" s="40">
        <v>2836065</v>
      </c>
      <c r="O550" s="40">
        <v>2216040.29</v>
      </c>
      <c r="P550" s="40">
        <v>0</v>
      </c>
      <c r="Q550" s="4">
        <f t="shared" si="279"/>
        <v>5052105.29</v>
      </c>
      <c r="R550" s="40">
        <v>240969</v>
      </c>
      <c r="S550" s="40">
        <v>146459</v>
      </c>
      <c r="T550" s="4">
        <f t="shared" si="278"/>
        <v>387428</v>
      </c>
      <c r="U550" s="4">
        <f t="shared" si="277"/>
        <v>7397632.53</v>
      </c>
      <c r="V550" s="5">
        <f t="shared" si="261"/>
        <v>0.15871810204107994</v>
      </c>
      <c r="W550" s="5">
        <f t="shared" si="275"/>
        <v>2.0697021457935403</v>
      </c>
      <c r="X550" s="5">
        <f t="shared" si="276"/>
        <v>0.8021769076599551</v>
      </c>
      <c r="Y550" s="39"/>
      <c r="Z550" s="12">
        <f t="shared" si="262"/>
        <v>3.030597155494575</v>
      </c>
      <c r="AA550" s="14">
        <v>148752.3479599692</v>
      </c>
      <c r="AB550" s="18">
        <f t="shared" si="273"/>
        <v>4508.084426006219</v>
      </c>
      <c r="AC550" s="19">
        <v>281.1385504413</v>
      </c>
      <c r="AD550" s="18">
        <f t="shared" si="269"/>
        <v>4226.945875564918</v>
      </c>
      <c r="AE550" s="21"/>
      <c r="AF550" s="2">
        <f t="shared" si="281"/>
        <v>319877055.43179137</v>
      </c>
      <c r="AG550" s="5">
        <f t="shared" si="263"/>
        <v>0.6121411982353118</v>
      </c>
      <c r="AH550" s="5">
        <f t="shared" si="264"/>
        <v>1.5793897074550505</v>
      </c>
      <c r="AI550" s="5">
        <f t="shared" si="265"/>
        <v>0.07533175509407013</v>
      </c>
      <c r="AJ550" s="5">
        <f t="shared" si="266"/>
        <v>2.3126486893579106</v>
      </c>
      <c r="AL550" s="14">
        <v>5323.047628039954</v>
      </c>
      <c r="AM550" s="13">
        <f t="shared" si="267"/>
        <v>-814.9632020337358</v>
      </c>
      <c r="AN550" s="29">
        <f t="shared" si="282"/>
        <v>-0.15310086607919765</v>
      </c>
      <c r="AO550" s="71"/>
      <c r="AP550" s="93">
        <v>1518762</v>
      </c>
      <c r="AQ550" s="93">
        <v>1782188</v>
      </c>
      <c r="AR550" s="16">
        <f t="shared" si="283"/>
        <v>263426</v>
      </c>
      <c r="AS550" s="73">
        <f t="shared" si="284"/>
        <v>0.17344784765486626</v>
      </c>
    </row>
    <row r="551" spans="1:45" ht="12.75">
      <c r="A551" s="1" t="s">
        <v>1102</v>
      </c>
      <c r="B551" s="1" t="s">
        <v>1103</v>
      </c>
      <c r="C551" s="2" t="s">
        <v>1094</v>
      </c>
      <c r="D551" s="1"/>
      <c r="F551" s="67">
        <v>162765522</v>
      </c>
      <c r="G551" s="62">
        <v>75.02</v>
      </c>
      <c r="H551" s="10">
        <f t="shared" si="280"/>
        <v>0.7502</v>
      </c>
      <c r="I551" s="40">
        <v>1099704.08</v>
      </c>
      <c r="J551" s="40">
        <v>102092.97</v>
      </c>
      <c r="K551" s="40">
        <v>0</v>
      </c>
      <c r="L551" s="40">
        <v>117737.38</v>
      </c>
      <c r="M551" s="48">
        <f t="shared" si="260"/>
        <v>1319534.4300000002</v>
      </c>
      <c r="N551" s="40">
        <v>1808329</v>
      </c>
      <c r="O551" s="40">
        <v>1328246.31</v>
      </c>
      <c r="P551" s="40">
        <v>0</v>
      </c>
      <c r="Q551" s="4">
        <f t="shared" si="279"/>
        <v>3136575.31</v>
      </c>
      <c r="R551" s="40">
        <v>159767</v>
      </c>
      <c r="S551" s="40">
        <v>16293</v>
      </c>
      <c r="T551" s="4">
        <f t="shared" si="278"/>
        <v>176060</v>
      </c>
      <c r="U551" s="4">
        <f t="shared" si="277"/>
        <v>4632169.74</v>
      </c>
      <c r="V551" s="5">
        <f t="shared" si="261"/>
        <v>0.10816787108021562</v>
      </c>
      <c r="W551" s="5">
        <f t="shared" si="275"/>
        <v>1.9270514243182288</v>
      </c>
      <c r="X551" s="5">
        <f t="shared" si="276"/>
        <v>0.810696524537918</v>
      </c>
      <c r="Y551" s="39"/>
      <c r="Z551" s="12">
        <f t="shared" si="262"/>
        <v>2.8459158199363626</v>
      </c>
      <c r="AA551" s="14">
        <v>155970.34700315457</v>
      </c>
      <c r="AB551" s="18">
        <f t="shared" si="273"/>
        <v>4438.784779772416</v>
      </c>
      <c r="AC551" s="19">
        <v>328.70141018910005</v>
      </c>
      <c r="AD551" s="18">
        <f t="shared" si="269"/>
        <v>4110.083369583316</v>
      </c>
      <c r="AE551" s="21"/>
      <c r="AF551" s="2">
        <f t="shared" si="281"/>
        <v>216962839.24286857</v>
      </c>
      <c r="AG551" s="5">
        <f t="shared" si="263"/>
        <v>0.6081845327083459</v>
      </c>
      <c r="AH551" s="5">
        <f t="shared" si="264"/>
        <v>1.4456739785235353</v>
      </c>
      <c r="AI551" s="5">
        <f t="shared" si="265"/>
        <v>0.07363795595482439</v>
      </c>
      <c r="AJ551" s="5">
        <f t="shared" si="266"/>
        <v>2.135006048116259</v>
      </c>
      <c r="AL551" s="14">
        <v>5371.942069804014</v>
      </c>
      <c r="AM551" s="13">
        <f t="shared" si="267"/>
        <v>-933.1572900315978</v>
      </c>
      <c r="AN551" s="29">
        <f t="shared" si="282"/>
        <v>-0.1737094849322607</v>
      </c>
      <c r="AO551" s="71"/>
      <c r="AP551" s="93">
        <v>924264</v>
      </c>
      <c r="AQ551" s="93">
        <v>943943</v>
      </c>
      <c r="AR551" s="16">
        <f t="shared" si="283"/>
        <v>19679</v>
      </c>
      <c r="AS551" s="73">
        <f t="shared" si="284"/>
        <v>0.021291535751689992</v>
      </c>
    </row>
    <row r="552" spans="1:45" ht="12.75">
      <c r="A552" s="1" t="s">
        <v>1104</v>
      </c>
      <c r="B552" s="1" t="s">
        <v>389</v>
      </c>
      <c r="C552" s="2" t="s">
        <v>1094</v>
      </c>
      <c r="D552" s="1"/>
      <c r="F552" s="67">
        <v>555879148</v>
      </c>
      <c r="G552" s="62">
        <v>96.64</v>
      </c>
      <c r="H552" s="10">
        <f t="shared" si="280"/>
        <v>0.9664</v>
      </c>
      <c r="I552" s="40">
        <v>3080713.4</v>
      </c>
      <c r="J552" s="40">
        <v>285728.56</v>
      </c>
      <c r="K552" s="40">
        <v>0</v>
      </c>
      <c r="L552" s="40">
        <v>329512.74</v>
      </c>
      <c r="M552" s="48">
        <f t="shared" si="260"/>
        <v>3695954.7</v>
      </c>
      <c r="N552" s="40">
        <v>6910573</v>
      </c>
      <c r="O552" s="40">
        <v>0</v>
      </c>
      <c r="P552" s="40">
        <v>0</v>
      </c>
      <c r="Q552" s="4">
        <f t="shared" si="279"/>
        <v>6910573</v>
      </c>
      <c r="R552" s="40">
        <v>853646</v>
      </c>
      <c r="S552" s="40">
        <v>166766</v>
      </c>
      <c r="T552" s="4">
        <f t="shared" si="278"/>
        <v>1020412</v>
      </c>
      <c r="U552" s="4">
        <f t="shared" si="277"/>
        <v>11626939.7</v>
      </c>
      <c r="V552" s="5">
        <f t="shared" si="261"/>
        <v>0.18356723825157767</v>
      </c>
      <c r="W552" s="5">
        <f t="shared" si="275"/>
        <v>1.2431790299858487</v>
      </c>
      <c r="X552" s="5">
        <f t="shared" si="276"/>
        <v>0.6648845730763048</v>
      </c>
      <c r="Y552" s="39"/>
      <c r="Z552" s="12">
        <f t="shared" si="262"/>
        <v>2.0916308413137306</v>
      </c>
      <c r="AA552" s="14">
        <v>252004.80280929228</v>
      </c>
      <c r="AB552" s="18">
        <f t="shared" si="273"/>
        <v>5271.010177151008</v>
      </c>
      <c r="AC552" s="19">
        <v>253.30809301357502</v>
      </c>
      <c r="AD552" s="18">
        <f t="shared" si="269"/>
        <v>5017.702084137433</v>
      </c>
      <c r="AE552" s="21"/>
      <c r="AF552" s="2">
        <f t="shared" si="281"/>
        <v>575206072.0198675</v>
      </c>
      <c r="AG552" s="5">
        <f t="shared" si="263"/>
        <v>0.642544451420941</v>
      </c>
      <c r="AH552" s="5">
        <f t="shared" si="264"/>
        <v>1.2014082145783243</v>
      </c>
      <c r="AI552" s="5">
        <f t="shared" si="265"/>
        <v>0.1484069869086005</v>
      </c>
      <c r="AJ552" s="5">
        <f t="shared" si="266"/>
        <v>2.0213520450455897</v>
      </c>
      <c r="AL552" s="14">
        <v>5270.434703129074</v>
      </c>
      <c r="AM552" s="13">
        <f t="shared" si="267"/>
        <v>0.5754740219344967</v>
      </c>
      <c r="AN552" s="29">
        <f t="shared" si="282"/>
        <v>0.00010918910001727864</v>
      </c>
      <c r="AO552" s="71"/>
      <c r="AP552" s="93">
        <v>2662086</v>
      </c>
      <c r="AQ552" s="93">
        <v>2733737</v>
      </c>
      <c r="AR552" s="16">
        <f t="shared" si="283"/>
        <v>71651</v>
      </c>
      <c r="AS552" s="73">
        <f t="shared" si="284"/>
        <v>0.026915358857677776</v>
      </c>
    </row>
    <row r="553" spans="1:45" ht="12.75">
      <c r="A553" s="1" t="s">
        <v>1105</v>
      </c>
      <c r="B553" s="1" t="s">
        <v>1106</v>
      </c>
      <c r="C553" s="2" t="s">
        <v>1094</v>
      </c>
      <c r="D553" s="1"/>
      <c r="E553" s="65"/>
      <c r="F553" s="67">
        <v>574400289</v>
      </c>
      <c r="G553" s="62">
        <v>83.01</v>
      </c>
      <c r="H553" s="10">
        <f t="shared" si="280"/>
        <v>0.8301000000000001</v>
      </c>
      <c r="I553" s="40">
        <v>3516196.77</v>
      </c>
      <c r="J553" s="40">
        <v>0</v>
      </c>
      <c r="K553" s="40">
        <v>0</v>
      </c>
      <c r="L553" s="40">
        <v>376709.4</v>
      </c>
      <c r="M553" s="48">
        <f t="shared" si="260"/>
        <v>3892906.17</v>
      </c>
      <c r="N553" s="40">
        <v>11420036</v>
      </c>
      <c r="O553" s="40">
        <v>0</v>
      </c>
      <c r="P553" s="40">
        <v>0</v>
      </c>
      <c r="Q553" s="4">
        <f t="shared" si="279"/>
        <v>11420036</v>
      </c>
      <c r="R553" s="40">
        <v>3685677.41</v>
      </c>
      <c r="S553" s="40">
        <v>0</v>
      </c>
      <c r="T553" s="4">
        <f t="shared" si="278"/>
        <v>3685677.41</v>
      </c>
      <c r="U553" s="4">
        <f t="shared" si="277"/>
        <v>18998619.58</v>
      </c>
      <c r="V553" s="5">
        <f t="shared" si="261"/>
        <v>0.6416566078712401</v>
      </c>
      <c r="W553" s="5">
        <f t="shared" si="275"/>
        <v>1.9881668269843087</v>
      </c>
      <c r="X553" s="5">
        <f t="shared" si="276"/>
        <v>0.677734020081595</v>
      </c>
      <c r="Y553" s="53"/>
      <c r="Z553" s="12">
        <f t="shared" si="262"/>
        <v>3.307557454937143</v>
      </c>
      <c r="AA553" s="14">
        <v>166998.6642920748</v>
      </c>
      <c r="AB553" s="18">
        <f t="shared" si="273"/>
        <v>5523.576770437973</v>
      </c>
      <c r="AC553" s="19">
        <v>324.4055211227251</v>
      </c>
      <c r="AD553" s="18">
        <f t="shared" si="269"/>
        <v>5199.171249315248</v>
      </c>
      <c r="AE553" s="21"/>
      <c r="AF553" s="2">
        <f t="shared" si="281"/>
        <v>691965171.6660643</v>
      </c>
      <c r="AG553" s="5">
        <f t="shared" si="263"/>
        <v>0.5625870100697321</v>
      </c>
      <c r="AH553" s="5">
        <f t="shared" si="264"/>
        <v>1.650377283079675</v>
      </c>
      <c r="AI553" s="5">
        <f t="shared" si="265"/>
        <v>0.5326391501939165</v>
      </c>
      <c r="AJ553" s="5">
        <f t="shared" si="266"/>
        <v>2.745603443343323</v>
      </c>
      <c r="AL553" s="14">
        <v>5112.498840657089</v>
      </c>
      <c r="AM553" s="13">
        <f t="shared" si="267"/>
        <v>411.077929780884</v>
      </c>
      <c r="AN553" s="29">
        <f t="shared" si="282"/>
        <v>0.08040645926641418</v>
      </c>
      <c r="AO553" s="71"/>
      <c r="AP553" s="93">
        <v>6206366.970000001</v>
      </c>
      <c r="AQ553" s="93">
        <v>6595386.79</v>
      </c>
      <c r="AR553" s="16">
        <f t="shared" si="283"/>
        <v>389019.81999999937</v>
      </c>
      <c r="AS553" s="73">
        <f t="shared" si="284"/>
        <v>0.06268076346120399</v>
      </c>
    </row>
    <row r="554" spans="1:45" ht="12.75">
      <c r="A554" s="1" t="s">
        <v>1107</v>
      </c>
      <c r="B554" s="1" t="s">
        <v>1108</v>
      </c>
      <c r="C554" s="2" t="s">
        <v>1094</v>
      </c>
      <c r="D554" s="1"/>
      <c r="F554" s="67">
        <v>143359816</v>
      </c>
      <c r="G554" s="62">
        <v>86.49</v>
      </c>
      <c r="H554" s="10">
        <f t="shared" si="280"/>
        <v>0.8649</v>
      </c>
      <c r="I554" s="40">
        <v>835625.06</v>
      </c>
      <c r="J554" s="40">
        <v>77513.88</v>
      </c>
      <c r="K554" s="40">
        <v>0</v>
      </c>
      <c r="L554" s="40">
        <v>89391.87</v>
      </c>
      <c r="M554" s="48">
        <f t="shared" si="260"/>
        <v>1002530.81</v>
      </c>
      <c r="N554" s="40">
        <v>1182322</v>
      </c>
      <c r="O554" s="40">
        <v>942338.63</v>
      </c>
      <c r="P554" s="40">
        <v>0</v>
      </c>
      <c r="Q554" s="4">
        <f t="shared" si="279"/>
        <v>2124660.63</v>
      </c>
      <c r="R554" s="40">
        <v>195415</v>
      </c>
      <c r="S554" s="40">
        <v>43020</v>
      </c>
      <c r="T554" s="4">
        <f t="shared" si="278"/>
        <v>238435</v>
      </c>
      <c r="U554" s="4">
        <f t="shared" si="277"/>
        <v>3365626.44</v>
      </c>
      <c r="V554" s="5">
        <f t="shared" si="261"/>
        <v>0.16631927038745642</v>
      </c>
      <c r="W554" s="5">
        <f t="shared" si="275"/>
        <v>1.4820475425275377</v>
      </c>
      <c r="X554" s="5">
        <f t="shared" si="276"/>
        <v>0.6993108933677762</v>
      </c>
      <c r="Y554" s="53"/>
      <c r="Z554" s="12">
        <f t="shared" si="262"/>
        <v>2.34767770628277</v>
      </c>
      <c r="AA554" s="14">
        <v>194915.72700296735</v>
      </c>
      <c r="AB554" s="18">
        <f t="shared" si="273"/>
        <v>4575.99306888765</v>
      </c>
      <c r="AC554" s="19">
        <v>259.40517487515</v>
      </c>
      <c r="AD554" s="18">
        <f t="shared" si="269"/>
        <v>4316.5878940125</v>
      </c>
      <c r="AE554" s="21"/>
      <c r="AF554" s="2">
        <f t="shared" si="281"/>
        <v>165753053.53220025</v>
      </c>
      <c r="AG554" s="5">
        <f t="shared" si="263"/>
        <v>0.6048339916737896</v>
      </c>
      <c r="AH554" s="5">
        <f t="shared" si="264"/>
        <v>1.2818229195320674</v>
      </c>
      <c r="AI554" s="5">
        <f t="shared" si="265"/>
        <v>0.11789526396992586</v>
      </c>
      <c r="AJ554" s="5">
        <f t="shared" si="266"/>
        <v>2.030506448163968</v>
      </c>
      <c r="AL554" s="14">
        <v>5410.125422617912</v>
      </c>
      <c r="AM554" s="13">
        <f t="shared" si="267"/>
        <v>-834.1323537302615</v>
      </c>
      <c r="AN554" s="29">
        <f t="shared" si="282"/>
        <v>-0.15417985509966833</v>
      </c>
      <c r="AO554" s="71"/>
      <c r="AP554" s="93">
        <v>942447</v>
      </c>
      <c r="AQ554" s="93">
        <v>871828</v>
      </c>
      <c r="AR554" s="16">
        <f t="shared" si="283"/>
        <v>-70619</v>
      </c>
      <c r="AS554" s="73">
        <f t="shared" si="284"/>
        <v>-0.07493153461149539</v>
      </c>
    </row>
    <row r="555" spans="1:45" ht="12.75">
      <c r="A555" s="1" t="s">
        <v>1109</v>
      </c>
      <c r="B555" s="1" t="s">
        <v>1110</v>
      </c>
      <c r="C555" s="2" t="s">
        <v>1094</v>
      </c>
      <c r="D555" s="1"/>
      <c r="E555" s="1" t="s">
        <v>1191</v>
      </c>
      <c r="F555" s="67">
        <v>519183628</v>
      </c>
      <c r="G555" s="62">
        <v>100.14</v>
      </c>
      <c r="H555" s="10">
        <f t="shared" si="280"/>
        <v>1.0014</v>
      </c>
      <c r="I555" s="40">
        <v>2659854.43</v>
      </c>
      <c r="J555" s="40">
        <v>246581.73</v>
      </c>
      <c r="K555" s="40">
        <v>0</v>
      </c>
      <c r="L555" s="40">
        <v>284367.16</v>
      </c>
      <c r="M555" s="48">
        <f t="shared" si="260"/>
        <v>3190803.3200000003</v>
      </c>
      <c r="N555" s="40">
        <v>4800647</v>
      </c>
      <c r="O555" s="40">
        <v>0</v>
      </c>
      <c r="P555" s="40">
        <v>0</v>
      </c>
      <c r="Q555" s="4">
        <f t="shared" si="279"/>
        <v>4800647</v>
      </c>
      <c r="R555" s="40">
        <v>551368</v>
      </c>
      <c r="S555" s="40">
        <v>259516</v>
      </c>
      <c r="T555" s="4">
        <f t="shared" si="278"/>
        <v>810884</v>
      </c>
      <c r="U555" s="4">
        <f t="shared" si="277"/>
        <v>8802334.32</v>
      </c>
      <c r="V555" s="5">
        <f t="shared" si="261"/>
        <v>0.15618443191741016</v>
      </c>
      <c r="W555" s="5">
        <f t="shared" si="275"/>
        <v>0.9246530015773148</v>
      </c>
      <c r="X555" s="5">
        <f t="shared" si="276"/>
        <v>0.6145808819687975</v>
      </c>
      <c r="Y555" s="39"/>
      <c r="Z555" s="12">
        <f t="shared" si="262"/>
        <v>1.6954183154635223</v>
      </c>
      <c r="AA555" s="14">
        <v>168875.62550443906</v>
      </c>
      <c r="AB555" s="18">
        <f t="shared" si="273"/>
        <v>2863.148285155847</v>
      </c>
      <c r="AC555" s="19">
        <v>190.592987625</v>
      </c>
      <c r="AD555" s="18">
        <f t="shared" si="269"/>
        <v>2672.555297530847</v>
      </c>
      <c r="AE555" s="21"/>
      <c r="AF555" s="2">
        <f t="shared" si="281"/>
        <v>518457787.0980627</v>
      </c>
      <c r="AG555" s="5">
        <f t="shared" si="263"/>
        <v>0.6154412952035537</v>
      </c>
      <c r="AH555" s="5">
        <f t="shared" si="264"/>
        <v>0.925947515779523</v>
      </c>
      <c r="AI555" s="5">
        <f t="shared" si="265"/>
        <v>0.1063477131062384</v>
      </c>
      <c r="AJ555" s="5">
        <f t="shared" si="266"/>
        <v>1.6977919011051712</v>
      </c>
      <c r="AL555" s="14">
        <v>3301.5451391780016</v>
      </c>
      <c r="AM555" s="13">
        <f t="shared" si="267"/>
        <v>-438.39685402215446</v>
      </c>
      <c r="AN555" s="29">
        <f t="shared" si="282"/>
        <v>-0.13278535823117774</v>
      </c>
      <c r="AO555" s="71"/>
      <c r="AP555" s="93">
        <v>1810311</v>
      </c>
      <c r="AQ555" s="93">
        <v>1841973</v>
      </c>
      <c r="AR555" s="16">
        <f t="shared" si="283"/>
        <v>31662</v>
      </c>
      <c r="AS555" s="73">
        <f t="shared" si="284"/>
        <v>0.01748981252392545</v>
      </c>
    </row>
    <row r="556" spans="1:45" ht="12.75">
      <c r="A556" s="1" t="s">
        <v>1111</v>
      </c>
      <c r="B556" s="1" t="s">
        <v>1112</v>
      </c>
      <c r="C556" s="2" t="s">
        <v>1094</v>
      </c>
      <c r="D556" s="1"/>
      <c r="F556" s="67">
        <v>136953866</v>
      </c>
      <c r="G556" s="62">
        <v>72.26</v>
      </c>
      <c r="H556" s="10">
        <f t="shared" si="280"/>
        <v>0.7226</v>
      </c>
      <c r="I556" s="40">
        <v>927675.85</v>
      </c>
      <c r="J556" s="40">
        <v>86048.95</v>
      </c>
      <c r="K556" s="40">
        <v>0</v>
      </c>
      <c r="L556" s="40">
        <v>99234.83</v>
      </c>
      <c r="M556" s="48">
        <f t="shared" si="260"/>
        <v>1112959.63</v>
      </c>
      <c r="N556" s="40">
        <v>2438649</v>
      </c>
      <c r="O556" s="40">
        <v>0</v>
      </c>
      <c r="P556" s="40">
        <v>0</v>
      </c>
      <c r="Q556" s="4">
        <f t="shared" si="279"/>
        <v>2438649</v>
      </c>
      <c r="R556" s="40">
        <v>277696</v>
      </c>
      <c r="S556" s="40">
        <v>0</v>
      </c>
      <c r="T556" s="4">
        <f t="shared" si="278"/>
        <v>277696</v>
      </c>
      <c r="U556" s="4">
        <f t="shared" si="277"/>
        <v>3829304.63</v>
      </c>
      <c r="V556" s="5">
        <f t="shared" si="261"/>
        <v>0.20276609058995093</v>
      </c>
      <c r="W556" s="5">
        <f t="shared" si="275"/>
        <v>1.7806353856414687</v>
      </c>
      <c r="X556" s="5">
        <f t="shared" si="276"/>
        <v>0.8126529484023473</v>
      </c>
      <c r="Y556" s="39"/>
      <c r="Z556" s="12">
        <f t="shared" si="262"/>
        <v>2.7960544246337666</v>
      </c>
      <c r="AA556" s="14">
        <v>143451.31578947368</v>
      </c>
      <c r="AB556" s="18">
        <f t="shared" si="273"/>
        <v>4010.976862326936</v>
      </c>
      <c r="AC556" s="19">
        <v>297.859489807275</v>
      </c>
      <c r="AD556" s="18">
        <f t="shared" si="269"/>
        <v>3713.117372519661</v>
      </c>
      <c r="AE556" s="21"/>
      <c r="AF556" s="2">
        <f t="shared" si="281"/>
        <v>189529291.4475505</v>
      </c>
      <c r="AG556" s="5">
        <f t="shared" si="263"/>
        <v>0.5872230205155362</v>
      </c>
      <c r="AH556" s="5">
        <f t="shared" si="264"/>
        <v>1.2866871296645253</v>
      </c>
      <c r="AI556" s="5">
        <f t="shared" si="265"/>
        <v>0.14651877706029853</v>
      </c>
      <c r="AJ556" s="5">
        <f t="shared" si="266"/>
        <v>2.02042892724036</v>
      </c>
      <c r="AL556" s="14">
        <v>4364.922214872866</v>
      </c>
      <c r="AM556" s="13">
        <f t="shared" si="267"/>
        <v>-353.94535254592984</v>
      </c>
      <c r="AN556" s="29">
        <f t="shared" si="282"/>
        <v>-0.08108858190872456</v>
      </c>
      <c r="AO556" s="71"/>
      <c r="AP556" s="93">
        <v>987174</v>
      </c>
      <c r="AQ556" s="93">
        <v>1100457</v>
      </c>
      <c r="AR556" s="16">
        <f t="shared" si="283"/>
        <v>113283</v>
      </c>
      <c r="AS556" s="73">
        <f t="shared" si="284"/>
        <v>0.11475484565031088</v>
      </c>
    </row>
    <row r="557" spans="1:45" ht="12.75">
      <c r="A557" s="1" t="s">
        <v>1113</v>
      </c>
      <c r="B557" s="1" t="s">
        <v>1114</v>
      </c>
      <c r="C557" s="2" t="s">
        <v>1094</v>
      </c>
      <c r="D557" s="1"/>
      <c r="F557" s="67">
        <v>330821153</v>
      </c>
      <c r="G557" s="62">
        <v>66.42</v>
      </c>
      <c r="H557" s="10">
        <f t="shared" si="280"/>
        <v>0.6642</v>
      </c>
      <c r="I557" s="40">
        <v>2472501.06</v>
      </c>
      <c r="J557" s="40">
        <v>229282.74</v>
      </c>
      <c r="K557" s="40">
        <v>0</v>
      </c>
      <c r="L557" s="40">
        <v>264417.33</v>
      </c>
      <c r="M557" s="48">
        <f t="shared" si="260"/>
        <v>2966201.13</v>
      </c>
      <c r="N557" s="40">
        <v>0</v>
      </c>
      <c r="O557" s="40">
        <v>6130953.23</v>
      </c>
      <c r="P557" s="40">
        <v>0</v>
      </c>
      <c r="Q557" s="4">
        <f t="shared" si="279"/>
        <v>6130953.23</v>
      </c>
      <c r="R557" s="40">
        <v>1255291.58</v>
      </c>
      <c r="S557" s="40">
        <v>0</v>
      </c>
      <c r="T557" s="4">
        <f t="shared" si="278"/>
        <v>1255291.58</v>
      </c>
      <c r="U557" s="4">
        <f t="shared" si="277"/>
        <v>10352445.94</v>
      </c>
      <c r="V557" s="5">
        <f t="shared" si="261"/>
        <v>0.3794471933298655</v>
      </c>
      <c r="W557" s="5">
        <f t="shared" si="275"/>
        <v>1.853253086872592</v>
      </c>
      <c r="X557" s="5">
        <f t="shared" si="276"/>
        <v>0.8966177353235935</v>
      </c>
      <c r="Y557" s="39"/>
      <c r="Z557" s="12">
        <f t="shared" si="262"/>
        <v>3.1293180155260503</v>
      </c>
      <c r="AA557" s="14">
        <v>143750.07306380905</v>
      </c>
      <c r="AB557" s="18">
        <f t="shared" si="273"/>
        <v>4498.396933717637</v>
      </c>
      <c r="AC557" s="19">
        <v>255.89417641920002</v>
      </c>
      <c r="AD557" s="18">
        <f t="shared" si="269"/>
        <v>4242.502757298436</v>
      </c>
      <c r="AE557" s="21"/>
      <c r="AF557" s="2">
        <f t="shared" si="281"/>
        <v>498074605.54049987</v>
      </c>
      <c r="AG557" s="5">
        <f t="shared" si="263"/>
        <v>0.5955334998019307</v>
      </c>
      <c r="AH557" s="5">
        <f t="shared" si="264"/>
        <v>1.2309307003007757</v>
      </c>
      <c r="AI557" s="5">
        <f t="shared" si="265"/>
        <v>0.25202882580969665</v>
      </c>
      <c r="AJ557" s="5">
        <f t="shared" si="266"/>
        <v>2.078493025912403</v>
      </c>
      <c r="AL557" s="14">
        <v>4396.423768561072</v>
      </c>
      <c r="AM557" s="13">
        <f t="shared" si="267"/>
        <v>101.97316515656439</v>
      </c>
      <c r="AN557" s="29">
        <f t="shared" si="282"/>
        <v>0.02319457143457754</v>
      </c>
      <c r="AO557" s="71"/>
      <c r="AP557" s="93">
        <v>3803338.5</v>
      </c>
      <c r="AQ557" s="93">
        <v>3098280</v>
      </c>
      <c r="AR557" s="16">
        <f t="shared" si="283"/>
        <v>-705058.5</v>
      </c>
      <c r="AS557" s="73">
        <f t="shared" si="284"/>
        <v>-0.1853788454538033</v>
      </c>
    </row>
    <row r="558" spans="1:45" ht="12.75">
      <c r="A558" s="1" t="s">
        <v>1115</v>
      </c>
      <c r="B558" s="1" t="s">
        <v>1116</v>
      </c>
      <c r="C558" s="2" t="s">
        <v>1094</v>
      </c>
      <c r="D558" s="1"/>
      <c r="F558" s="67">
        <v>234946237</v>
      </c>
      <c r="G558" s="62">
        <v>88.48</v>
      </c>
      <c r="H558" s="10">
        <f t="shared" si="280"/>
        <v>0.8848</v>
      </c>
      <c r="I558" s="40">
        <v>1336747.44</v>
      </c>
      <c r="J558" s="40">
        <v>124509.26</v>
      </c>
      <c r="K558" s="40">
        <v>0</v>
      </c>
      <c r="L558" s="40">
        <v>143588.69</v>
      </c>
      <c r="M558" s="48">
        <f t="shared" si="260"/>
        <v>1604845.39</v>
      </c>
      <c r="N558" s="40">
        <v>2255995</v>
      </c>
      <c r="O558" s="40">
        <v>1599182.78</v>
      </c>
      <c r="P558" s="40">
        <v>0</v>
      </c>
      <c r="Q558" s="4">
        <f t="shared" si="279"/>
        <v>3855177.7800000003</v>
      </c>
      <c r="R558" s="40">
        <v>329131</v>
      </c>
      <c r="S558" s="40">
        <v>46989</v>
      </c>
      <c r="T558" s="4">
        <f t="shared" si="278"/>
        <v>376120</v>
      </c>
      <c r="U558" s="4">
        <f t="shared" si="277"/>
        <v>5836143.17</v>
      </c>
      <c r="V558" s="5">
        <f t="shared" si="261"/>
        <v>0.16008768848679197</v>
      </c>
      <c r="W558" s="5">
        <f t="shared" si="275"/>
        <v>1.6408765806281038</v>
      </c>
      <c r="X558" s="5">
        <f t="shared" si="276"/>
        <v>0.6830692036152934</v>
      </c>
      <c r="Y558" s="53"/>
      <c r="Z558" s="12">
        <f t="shared" si="262"/>
        <v>2.484033472730189</v>
      </c>
      <c r="AA558" s="14">
        <v>167641.00840336134</v>
      </c>
      <c r="AB558" s="18">
        <f t="shared" si="273"/>
        <v>4164.258762761925</v>
      </c>
      <c r="AC558" s="19">
        <v>309.53870559022505</v>
      </c>
      <c r="AD558" s="18">
        <f t="shared" si="269"/>
        <v>3854.7200571717</v>
      </c>
      <c r="AE558" s="21"/>
      <c r="AF558" s="2">
        <f t="shared" si="281"/>
        <v>265535982.14285713</v>
      </c>
      <c r="AG558" s="5">
        <f t="shared" si="263"/>
        <v>0.6043796313588117</v>
      </c>
      <c r="AH558" s="5">
        <f t="shared" si="264"/>
        <v>1.451847598539746</v>
      </c>
      <c r="AI558" s="5">
        <f t="shared" si="265"/>
        <v>0.12394967994316078</v>
      </c>
      <c r="AJ558" s="5">
        <f t="shared" si="266"/>
        <v>2.1978728166716714</v>
      </c>
      <c r="AL558" s="14">
        <v>4536.023677506546</v>
      </c>
      <c r="AM558" s="13">
        <f t="shared" si="267"/>
        <v>-371.7649147446209</v>
      </c>
      <c r="AN558" s="29">
        <f t="shared" si="282"/>
        <v>-0.08195832764016352</v>
      </c>
      <c r="AO558" s="71"/>
      <c r="AP558" s="93">
        <v>1857317</v>
      </c>
      <c r="AQ558" s="93">
        <v>1767054</v>
      </c>
      <c r="AR558" s="16">
        <f t="shared" si="283"/>
        <v>-90263</v>
      </c>
      <c r="AS558" s="73">
        <f t="shared" si="284"/>
        <v>-0.048598596793116094</v>
      </c>
    </row>
    <row r="559" spans="1:45" ht="12.75">
      <c r="A559" s="1" t="s">
        <v>1117</v>
      </c>
      <c r="B559" s="1" t="s">
        <v>1118</v>
      </c>
      <c r="C559" s="2" t="s">
        <v>1094</v>
      </c>
      <c r="D559" s="1"/>
      <c r="E559" s="1" t="s">
        <v>1191</v>
      </c>
      <c r="F559" s="67">
        <v>252162536</v>
      </c>
      <c r="G559" s="62">
        <v>105.76</v>
      </c>
      <c r="H559" s="10">
        <f t="shared" si="280"/>
        <v>1.0576</v>
      </c>
      <c r="I559" s="40">
        <v>1177782.75</v>
      </c>
      <c r="J559" s="40">
        <v>109215.58</v>
      </c>
      <c r="K559" s="40">
        <v>0</v>
      </c>
      <c r="L559" s="40">
        <v>125951.44</v>
      </c>
      <c r="M559" s="48">
        <f t="shared" si="260"/>
        <v>1412949.77</v>
      </c>
      <c r="N559" s="40">
        <v>0</v>
      </c>
      <c r="O559" s="40">
        <v>3567217.77</v>
      </c>
      <c r="P559" s="40">
        <v>0</v>
      </c>
      <c r="Q559" s="4">
        <f t="shared" si="279"/>
        <v>3567217.77</v>
      </c>
      <c r="R559" s="40">
        <v>676995.5</v>
      </c>
      <c r="S559" s="40">
        <v>0</v>
      </c>
      <c r="T559" s="4">
        <f t="shared" si="278"/>
        <v>676995.5</v>
      </c>
      <c r="U559" s="4">
        <f t="shared" si="277"/>
        <v>5657163.04</v>
      </c>
      <c r="V559" s="5">
        <f t="shared" si="261"/>
        <v>0.2684758452778251</v>
      </c>
      <c r="W559" s="5">
        <f t="shared" si="275"/>
        <v>1.4146501802313727</v>
      </c>
      <c r="X559" s="5">
        <f t="shared" si="276"/>
        <v>0.560332947317757</v>
      </c>
      <c r="Y559" s="39"/>
      <c r="Z559" s="12">
        <f t="shared" si="262"/>
        <v>2.2434589728269545</v>
      </c>
      <c r="AA559" s="14">
        <v>202837.99313893652</v>
      </c>
      <c r="AB559" s="18">
        <f t="shared" si="273"/>
        <v>4550.587157377594</v>
      </c>
      <c r="AC559" s="19">
        <v>265.6373874462001</v>
      </c>
      <c r="AD559" s="18">
        <f t="shared" si="269"/>
        <v>4284.949769931394</v>
      </c>
      <c r="AE559" s="21"/>
      <c r="AF559" s="2">
        <f t="shared" si="281"/>
        <v>238429024.20574886</v>
      </c>
      <c r="AG559" s="5">
        <f t="shared" si="263"/>
        <v>0.5926081250832599</v>
      </c>
      <c r="AH559" s="5">
        <f t="shared" si="264"/>
        <v>1.4961340306126998</v>
      </c>
      <c r="AI559" s="5">
        <f t="shared" si="265"/>
        <v>0.28394005396582783</v>
      </c>
      <c r="AJ559" s="5">
        <f t="shared" si="266"/>
        <v>2.3726822096617877</v>
      </c>
      <c r="AL559" s="14">
        <v>4379.521354374457</v>
      </c>
      <c r="AM559" s="13">
        <f t="shared" si="267"/>
        <v>171.06580300313726</v>
      </c>
      <c r="AN559" s="29">
        <f t="shared" si="282"/>
        <v>0.03906038791939427</v>
      </c>
      <c r="AO559" s="71"/>
      <c r="AP559" s="93">
        <v>1661259</v>
      </c>
      <c r="AQ559" s="93">
        <v>1970952</v>
      </c>
      <c r="AR559" s="16">
        <f t="shared" si="283"/>
        <v>309693</v>
      </c>
      <c r="AS559" s="73">
        <f t="shared" si="284"/>
        <v>0.1864206604749771</v>
      </c>
    </row>
    <row r="560" spans="1:45" ht="12.75">
      <c r="A560" s="1" t="s">
        <v>1119</v>
      </c>
      <c r="B560" s="1" t="s">
        <v>1120</v>
      </c>
      <c r="C560" s="2" t="s">
        <v>1094</v>
      </c>
      <c r="D560" s="1"/>
      <c r="F560" s="67">
        <v>497140781</v>
      </c>
      <c r="G560" s="62">
        <v>79.38</v>
      </c>
      <c r="H560" s="10">
        <f t="shared" si="280"/>
        <v>0.7938</v>
      </c>
      <c r="I560" s="40">
        <v>3237446.98</v>
      </c>
      <c r="J560" s="40">
        <v>300290.29</v>
      </c>
      <c r="K560" s="40">
        <v>0</v>
      </c>
      <c r="L560" s="40">
        <v>346305.86</v>
      </c>
      <c r="M560" s="48">
        <f t="shared" si="260"/>
        <v>3884043.13</v>
      </c>
      <c r="N560" s="40">
        <v>8552610</v>
      </c>
      <c r="O560" s="40">
        <v>0</v>
      </c>
      <c r="P560" s="40">
        <v>0</v>
      </c>
      <c r="Q560" s="4">
        <f t="shared" si="279"/>
        <v>8552610</v>
      </c>
      <c r="R560" s="40">
        <v>1207554.96</v>
      </c>
      <c r="S560" s="40">
        <v>149142.23</v>
      </c>
      <c r="T560" s="4">
        <f t="shared" si="278"/>
        <v>1356697.19</v>
      </c>
      <c r="U560" s="4">
        <f t="shared" si="277"/>
        <v>13793350.319999998</v>
      </c>
      <c r="V560" s="5">
        <f t="shared" si="261"/>
        <v>0.27289999972864826</v>
      </c>
      <c r="W560" s="5">
        <f t="shared" si="275"/>
        <v>1.7203597706863643</v>
      </c>
      <c r="X560" s="5">
        <f t="shared" si="276"/>
        <v>0.7812763061174014</v>
      </c>
      <c r="Y560" s="39"/>
      <c r="Z560" s="12">
        <f t="shared" si="262"/>
        <v>2.7745360765324136</v>
      </c>
      <c r="AA560" s="14">
        <v>153181.69469759736</v>
      </c>
      <c r="AB560" s="18">
        <f t="shared" si="273"/>
        <v>4250.0813820285775</v>
      </c>
      <c r="AC560" s="37">
        <v>248.75607997170005</v>
      </c>
      <c r="AD560" s="18">
        <f t="shared" si="269"/>
        <v>4001.3253020568773</v>
      </c>
      <c r="AE560" s="21"/>
      <c r="AF560" s="2">
        <f t="shared" si="281"/>
        <v>626279643.4870244</v>
      </c>
      <c r="AG560" s="5">
        <f t="shared" si="263"/>
        <v>0.6201771317959932</v>
      </c>
      <c r="AH560" s="5">
        <f t="shared" si="264"/>
        <v>1.3656215859708358</v>
      </c>
      <c r="AI560" s="5">
        <f t="shared" si="265"/>
        <v>0.19281402047119525</v>
      </c>
      <c r="AJ560" s="5">
        <f t="shared" si="266"/>
        <v>2.20242673755143</v>
      </c>
      <c r="AL560" s="14">
        <v>3856.441725996558</v>
      </c>
      <c r="AM560" s="13">
        <f t="shared" si="267"/>
        <v>393.6396560320195</v>
      </c>
      <c r="AN560" s="29">
        <f t="shared" si="282"/>
        <v>0.10207327998202737</v>
      </c>
      <c r="AO560" s="71"/>
      <c r="AP560" s="93">
        <v>4507876.41</v>
      </c>
      <c r="AQ560" s="93">
        <v>5089982.68</v>
      </c>
      <c r="AR560" s="16">
        <f t="shared" si="283"/>
        <v>582106.2699999996</v>
      </c>
      <c r="AS560" s="73">
        <f t="shared" si="284"/>
        <v>0.12913092930158648</v>
      </c>
    </row>
    <row r="561" spans="1:45" ht="12.75">
      <c r="A561" s="1" t="s">
        <v>1121</v>
      </c>
      <c r="B561" s="1" t="s">
        <v>225</v>
      </c>
      <c r="C561" s="2" t="s">
        <v>1094</v>
      </c>
      <c r="D561" s="1"/>
      <c r="E561" s="1" t="s">
        <v>1191</v>
      </c>
      <c r="F561" s="67">
        <v>639615775</v>
      </c>
      <c r="G561" s="62">
        <v>98.94</v>
      </c>
      <c r="H561" s="10">
        <f t="shared" si="280"/>
        <v>0.9894</v>
      </c>
      <c r="I561" s="40">
        <v>2872122.35</v>
      </c>
      <c r="J561" s="40">
        <v>269766.03</v>
      </c>
      <c r="K561" s="40">
        <v>0</v>
      </c>
      <c r="L561" s="40">
        <v>311104.15</v>
      </c>
      <c r="M561" s="48">
        <f t="shared" si="260"/>
        <v>3452992.53</v>
      </c>
      <c r="N561" s="40">
        <v>4274304</v>
      </c>
      <c r="O561" s="40">
        <v>4602082.98</v>
      </c>
      <c r="P561" s="40">
        <v>0</v>
      </c>
      <c r="Q561" s="4">
        <f t="shared" si="279"/>
        <v>8876386.98</v>
      </c>
      <c r="R561" s="40">
        <v>1663857</v>
      </c>
      <c r="S561" s="40">
        <v>191762</v>
      </c>
      <c r="T561" s="4">
        <f t="shared" si="278"/>
        <v>1855619</v>
      </c>
      <c r="U561" s="4">
        <f t="shared" si="277"/>
        <v>14184998.51</v>
      </c>
      <c r="V561" s="5">
        <f t="shared" si="261"/>
        <v>0.2901146395271443</v>
      </c>
      <c r="W561" s="5">
        <f t="shared" si="275"/>
        <v>1.3877686146812123</v>
      </c>
      <c r="X561" s="5">
        <f t="shared" si="276"/>
        <v>0.5398541851160565</v>
      </c>
      <c r="Y561" s="39"/>
      <c r="Z561" s="12">
        <f t="shared" si="262"/>
        <v>2.217737439324413</v>
      </c>
      <c r="AA561" s="14">
        <v>223191.71033825632</v>
      </c>
      <c r="AB561" s="18">
        <f t="shared" si="273"/>
        <v>4949.8061216400065</v>
      </c>
      <c r="AC561" s="19">
        <v>323.06630772960006</v>
      </c>
      <c r="AD561" s="18">
        <f t="shared" si="269"/>
        <v>4626.739813910406</v>
      </c>
      <c r="AE561" s="21"/>
      <c r="AF561" s="2">
        <f t="shared" si="281"/>
        <v>646468339.3976147</v>
      </c>
      <c r="AG561" s="5">
        <f t="shared" si="263"/>
        <v>0.5341317307538264</v>
      </c>
      <c r="AH561" s="5">
        <f t="shared" si="264"/>
        <v>1.3730582673655916</v>
      </c>
      <c r="AI561" s="5">
        <f t="shared" si="265"/>
        <v>0.2573764094232979</v>
      </c>
      <c r="AJ561" s="5">
        <f t="shared" si="266"/>
        <v>2.1942294224675742</v>
      </c>
      <c r="AL561" s="14">
        <v>4831.9175463796055</v>
      </c>
      <c r="AM561" s="13">
        <f t="shared" si="267"/>
        <v>117.88857526040101</v>
      </c>
      <c r="AN561" s="29">
        <f t="shared" si="282"/>
        <v>0.024397886373026166</v>
      </c>
      <c r="AO561" s="71"/>
      <c r="AP561" s="93">
        <v>4786425</v>
      </c>
      <c r="AQ561" s="93">
        <v>4623534</v>
      </c>
      <c r="AR561" s="16">
        <f t="shared" si="283"/>
        <v>-162891</v>
      </c>
      <c r="AS561" s="73">
        <f t="shared" si="284"/>
        <v>-0.034031871386264276</v>
      </c>
    </row>
    <row r="562" spans="1:45" ht="12.75">
      <c r="A562" s="1" t="s">
        <v>1122</v>
      </c>
      <c r="B562" s="1" t="s">
        <v>1123</v>
      </c>
      <c r="C562" s="2" t="s">
        <v>1094</v>
      </c>
      <c r="D562" s="1"/>
      <c r="F562" s="67">
        <v>116831765</v>
      </c>
      <c r="G562" s="62">
        <v>72.1</v>
      </c>
      <c r="H562" s="10">
        <f t="shared" si="280"/>
        <v>0.721</v>
      </c>
      <c r="I562" s="40">
        <v>804936</v>
      </c>
      <c r="J562" s="40">
        <v>74644.42</v>
      </c>
      <c r="K562" s="40">
        <v>0</v>
      </c>
      <c r="L562" s="40">
        <v>86082.71</v>
      </c>
      <c r="M562" s="48">
        <f t="shared" si="260"/>
        <v>965663.13</v>
      </c>
      <c r="N562" s="40">
        <v>2269063</v>
      </c>
      <c r="O562" s="40">
        <v>0</v>
      </c>
      <c r="P562" s="40">
        <v>0</v>
      </c>
      <c r="Q562" s="4">
        <f t="shared" si="279"/>
        <v>2269063</v>
      </c>
      <c r="R562" s="40">
        <v>280400</v>
      </c>
      <c r="S562" s="40">
        <v>0</v>
      </c>
      <c r="T562" s="4">
        <f t="shared" si="278"/>
        <v>280400</v>
      </c>
      <c r="U562" s="4">
        <f t="shared" si="277"/>
        <v>3515126.13</v>
      </c>
      <c r="V562" s="5">
        <f t="shared" si="261"/>
        <v>0.240003221726557</v>
      </c>
      <c r="W562" s="5">
        <f t="shared" si="275"/>
        <v>1.9421627328834754</v>
      </c>
      <c r="X562" s="5">
        <f t="shared" si="276"/>
        <v>0.8265415916638766</v>
      </c>
      <c r="Y562" s="39"/>
      <c r="Z562" s="12">
        <f t="shared" si="262"/>
        <v>3.008707546273909</v>
      </c>
      <c r="AA562" s="14">
        <v>116321.33182844243</v>
      </c>
      <c r="AB562" s="18">
        <f t="shared" si="273"/>
        <v>3499.7686886486617</v>
      </c>
      <c r="AC562" s="19">
        <v>333.78211486620006</v>
      </c>
      <c r="AD562" s="18">
        <f t="shared" si="269"/>
        <v>3165.9865737824616</v>
      </c>
      <c r="AE562" s="21"/>
      <c r="AF562" s="2">
        <f t="shared" si="281"/>
        <v>162041282.9403606</v>
      </c>
      <c r="AG562" s="5">
        <f t="shared" si="263"/>
        <v>0.5959364875896551</v>
      </c>
      <c r="AH562" s="5">
        <f t="shared" si="264"/>
        <v>1.400299330408986</v>
      </c>
      <c r="AI562" s="5">
        <f t="shared" si="265"/>
        <v>0.17304232286484758</v>
      </c>
      <c r="AJ562" s="5">
        <f t="shared" si="266"/>
        <v>2.1692781408634887</v>
      </c>
      <c r="AL562" s="14">
        <v>3177.851333962245</v>
      </c>
      <c r="AM562" s="13">
        <f t="shared" si="267"/>
        <v>321.91735468641673</v>
      </c>
      <c r="AN562" s="29">
        <f t="shared" si="282"/>
        <v>0.10130031925849724</v>
      </c>
      <c r="AO562" s="71"/>
      <c r="AP562" s="93">
        <v>1963671.31</v>
      </c>
      <c r="AQ562" s="93">
        <v>1938646.61</v>
      </c>
      <c r="AR562" s="16">
        <f t="shared" si="283"/>
        <v>-25024.699999999953</v>
      </c>
      <c r="AS562" s="73">
        <f t="shared" si="284"/>
        <v>-0.012743833386250345</v>
      </c>
    </row>
    <row r="563" spans="1:45" ht="12.75">
      <c r="A563" s="1" t="s">
        <v>1124</v>
      </c>
      <c r="B563" s="1" t="s">
        <v>1125</v>
      </c>
      <c r="C563" s="2" t="s">
        <v>1094</v>
      </c>
      <c r="D563" s="1"/>
      <c r="E563" s="65"/>
      <c r="F563" s="67">
        <v>551980450</v>
      </c>
      <c r="G563" s="62">
        <v>85.7</v>
      </c>
      <c r="H563" s="10">
        <f t="shared" si="280"/>
        <v>0.857</v>
      </c>
      <c r="I563" s="40">
        <v>3357112.95</v>
      </c>
      <c r="J563" s="40">
        <v>0</v>
      </c>
      <c r="K563" s="40">
        <v>0</v>
      </c>
      <c r="L563" s="40">
        <v>363854.97</v>
      </c>
      <c r="M563" s="48">
        <f t="shared" si="260"/>
        <v>3720967.92</v>
      </c>
      <c r="N563" s="40">
        <v>6337750</v>
      </c>
      <c r="O563" s="40">
        <v>0</v>
      </c>
      <c r="P563" s="40">
        <v>0</v>
      </c>
      <c r="Q563" s="4">
        <f t="shared" si="279"/>
        <v>6337750</v>
      </c>
      <c r="R563" s="40">
        <v>6426400.27</v>
      </c>
      <c r="S563" s="40">
        <v>0</v>
      </c>
      <c r="T563" s="4">
        <f t="shared" si="278"/>
        <v>6426400.27</v>
      </c>
      <c r="U563" s="4">
        <f t="shared" si="277"/>
        <v>16485118.19</v>
      </c>
      <c r="V563" s="5">
        <f t="shared" si="261"/>
        <v>1.164244181111849</v>
      </c>
      <c r="W563" s="5">
        <f t="shared" si="275"/>
        <v>1.148183780784265</v>
      </c>
      <c r="X563" s="5">
        <f t="shared" si="276"/>
        <v>0.6741122661137726</v>
      </c>
      <c r="Y563" s="39"/>
      <c r="Z563" s="12">
        <f t="shared" si="262"/>
        <v>2.9865402280098867</v>
      </c>
      <c r="AA563" s="14">
        <v>88614.81315730588</v>
      </c>
      <c r="AB563" s="18">
        <f t="shared" si="273"/>
        <v>2646.517042918738</v>
      </c>
      <c r="AC563" s="19">
        <v>220.41892457077503</v>
      </c>
      <c r="AD563" s="18">
        <f t="shared" si="269"/>
        <v>2426.098118347963</v>
      </c>
      <c r="AE563" s="21"/>
      <c r="AF563" s="2">
        <f t="shared" si="281"/>
        <v>644084539.0898483</v>
      </c>
      <c r="AG563" s="5">
        <f t="shared" si="263"/>
        <v>0.5777142120595032</v>
      </c>
      <c r="AH563" s="5">
        <f t="shared" si="264"/>
        <v>0.9839935001321153</v>
      </c>
      <c r="AI563" s="5">
        <f t="shared" si="265"/>
        <v>0.9977572632128546</v>
      </c>
      <c r="AJ563" s="5">
        <f t="shared" si="266"/>
        <v>2.559464975404473</v>
      </c>
      <c r="AL563" s="14">
        <v>2621.7597265919953</v>
      </c>
      <c r="AM563" s="13">
        <f t="shared" si="267"/>
        <v>24.75731632674251</v>
      </c>
      <c r="AN563" s="29">
        <f t="shared" si="282"/>
        <v>0.009443014962673316</v>
      </c>
      <c r="AO563" s="71"/>
      <c r="AP563" s="93">
        <v>12872545.32</v>
      </c>
      <c r="AQ563" s="93">
        <v>12194219.41</v>
      </c>
      <c r="AR563" s="16">
        <f t="shared" si="283"/>
        <v>-678325.9100000001</v>
      </c>
      <c r="AS563" s="73">
        <f t="shared" si="284"/>
        <v>-0.052695554230917256</v>
      </c>
    </row>
    <row r="564" spans="1:45" ht="12.75">
      <c r="A564" s="1" t="s">
        <v>1126</v>
      </c>
      <c r="B564" s="1" t="s">
        <v>1127</v>
      </c>
      <c r="C564" s="2" t="s">
        <v>1094</v>
      </c>
      <c r="D564" s="1"/>
      <c r="E564" s="1" t="s">
        <v>1191</v>
      </c>
      <c r="F564" s="67">
        <v>336697721</v>
      </c>
      <c r="G564" s="62">
        <v>101.5</v>
      </c>
      <c r="H564" s="10">
        <f t="shared" si="280"/>
        <v>1.015</v>
      </c>
      <c r="I564" s="40">
        <v>1684049.83</v>
      </c>
      <c r="J564" s="40">
        <v>156215.99</v>
      </c>
      <c r="K564" s="40">
        <v>0</v>
      </c>
      <c r="L564" s="40">
        <v>180154.05</v>
      </c>
      <c r="M564" s="48">
        <f t="shared" si="260"/>
        <v>2020419.87</v>
      </c>
      <c r="N564" s="40">
        <v>4587305</v>
      </c>
      <c r="O564" s="40">
        <v>0</v>
      </c>
      <c r="P564" s="40">
        <v>0</v>
      </c>
      <c r="Q564" s="4">
        <f t="shared" si="279"/>
        <v>4587305</v>
      </c>
      <c r="R564" s="40">
        <v>1959604</v>
      </c>
      <c r="S564" s="40">
        <v>168500</v>
      </c>
      <c r="T564" s="4">
        <f t="shared" si="278"/>
        <v>2128104</v>
      </c>
      <c r="U564" s="4">
        <f t="shared" si="277"/>
        <v>8735828.870000001</v>
      </c>
      <c r="V564" s="5">
        <f t="shared" si="261"/>
        <v>0.6320517981765609</v>
      </c>
      <c r="W564" s="5">
        <f t="shared" si="275"/>
        <v>1.3624401692935724</v>
      </c>
      <c r="X564" s="5">
        <f t="shared" si="276"/>
        <v>0.6000693631068563</v>
      </c>
      <c r="Y564" s="39"/>
      <c r="Z564" s="12">
        <f t="shared" si="262"/>
        <v>2.59456133057699</v>
      </c>
      <c r="AA564" s="14">
        <v>158815.255423373</v>
      </c>
      <c r="AB564" s="18">
        <f t="shared" si="273"/>
        <v>4120.559204271912</v>
      </c>
      <c r="AC564" s="19">
        <v>226.55564377380006</v>
      </c>
      <c r="AD564" s="18">
        <f t="shared" si="269"/>
        <v>3894.0035604981117</v>
      </c>
      <c r="AE564" s="21"/>
      <c r="AF564" s="2">
        <f t="shared" si="281"/>
        <v>331721892.61083746</v>
      </c>
      <c r="AG564" s="5">
        <f t="shared" si="263"/>
        <v>0.6090704035534591</v>
      </c>
      <c r="AH564" s="5">
        <f t="shared" si="264"/>
        <v>1.382876771832976</v>
      </c>
      <c r="AI564" s="5">
        <f t="shared" si="265"/>
        <v>0.5907370130372815</v>
      </c>
      <c r="AJ564" s="5">
        <f t="shared" si="266"/>
        <v>2.6334797505356446</v>
      </c>
      <c r="AL564" s="14">
        <v>3784.5711513067517</v>
      </c>
      <c r="AM564" s="13">
        <f t="shared" si="267"/>
        <v>335.98805296516</v>
      </c>
      <c r="AN564" s="29">
        <f t="shared" si="282"/>
        <v>0.08877836867967161</v>
      </c>
      <c r="AO564" s="71"/>
      <c r="AP564" s="93">
        <v>3274866</v>
      </c>
      <c r="AQ564" s="93">
        <v>3697671</v>
      </c>
      <c r="AR564" s="16">
        <f t="shared" si="283"/>
        <v>422805</v>
      </c>
      <c r="AS564" s="73">
        <f t="shared" si="284"/>
        <v>0.12910604586569344</v>
      </c>
    </row>
    <row r="565" spans="1:45" ht="12.75">
      <c r="A565" s="1" t="s">
        <v>1128</v>
      </c>
      <c r="B565" s="1" t="s">
        <v>1129</v>
      </c>
      <c r="C565" s="2" t="s">
        <v>1094</v>
      </c>
      <c r="D565" s="1"/>
      <c r="E565" s="1" t="s">
        <v>1192</v>
      </c>
      <c r="F565" s="67">
        <v>358271644</v>
      </c>
      <c r="G565" s="62">
        <v>92.44</v>
      </c>
      <c r="H565" s="10">
        <f t="shared" si="280"/>
        <v>0.9244</v>
      </c>
      <c r="I565" s="40">
        <v>1937839.59</v>
      </c>
      <c r="J565" s="40">
        <v>0</v>
      </c>
      <c r="K565" s="40">
        <v>0</v>
      </c>
      <c r="L565" s="40">
        <v>207675.84</v>
      </c>
      <c r="M565" s="48">
        <f t="shared" si="260"/>
        <v>2145515.43</v>
      </c>
      <c r="N565" s="40">
        <v>3337029</v>
      </c>
      <c r="O565" s="40">
        <v>2915888.64</v>
      </c>
      <c r="P565" s="40">
        <v>0</v>
      </c>
      <c r="Q565" s="4">
        <f t="shared" si="279"/>
        <v>6252917.640000001</v>
      </c>
      <c r="R565" s="40">
        <v>2522211.16</v>
      </c>
      <c r="S565" s="40">
        <v>0</v>
      </c>
      <c r="T565" s="4">
        <f t="shared" si="278"/>
        <v>2522211.16</v>
      </c>
      <c r="U565" s="4">
        <f t="shared" si="277"/>
        <v>10920644.23</v>
      </c>
      <c r="V565" s="5">
        <f t="shared" si="261"/>
        <v>0.7039940788615691</v>
      </c>
      <c r="W565" s="5">
        <f t="shared" si="275"/>
        <v>1.7453007361084931</v>
      </c>
      <c r="X565" s="5">
        <f t="shared" si="276"/>
        <v>0.598851588154155</v>
      </c>
      <c r="Y565" s="39"/>
      <c r="Z565" s="12">
        <f t="shared" si="262"/>
        <v>3.048146403124217</v>
      </c>
      <c r="AA565" s="14">
        <v>137851.95876288658</v>
      </c>
      <c r="AB565" s="18">
        <f t="shared" si="273"/>
        <v>4201.929522667207</v>
      </c>
      <c r="AC565" s="19">
        <v>342.86206604625</v>
      </c>
      <c r="AD565" s="18">
        <f t="shared" si="269"/>
        <v>3859.0674566209564</v>
      </c>
      <c r="AE565" s="21"/>
      <c r="AF565" s="2">
        <f t="shared" si="281"/>
        <v>387572094.3314583</v>
      </c>
      <c r="AG565" s="5">
        <f t="shared" si="263"/>
        <v>0.5535784080897008</v>
      </c>
      <c r="AH565" s="5">
        <f t="shared" si="264"/>
        <v>1.6133560004586913</v>
      </c>
      <c r="AI565" s="5">
        <f t="shared" si="265"/>
        <v>0.6507721264996345</v>
      </c>
      <c r="AJ565" s="5">
        <f t="shared" si="266"/>
        <v>2.817706535048026</v>
      </c>
      <c r="AL565" s="14">
        <v>3937.1851778503355</v>
      </c>
      <c r="AM565" s="13">
        <f t="shared" si="267"/>
        <v>264.74434481687103</v>
      </c>
      <c r="AN565" s="29">
        <f t="shared" si="282"/>
        <v>0.06724203532672518</v>
      </c>
      <c r="AO565" s="71"/>
      <c r="AP565" s="93">
        <v>4685565.57</v>
      </c>
      <c r="AQ565" s="93">
        <v>4851112.16</v>
      </c>
      <c r="AR565" s="16">
        <f t="shared" si="283"/>
        <v>165546.58999999985</v>
      </c>
      <c r="AS565" s="73">
        <f t="shared" si="284"/>
        <v>0.03533118628409245</v>
      </c>
    </row>
    <row r="566" spans="1:45" ht="12.75">
      <c r="A566" s="1" t="s">
        <v>1130</v>
      </c>
      <c r="B566" s="1" t="s">
        <v>180</v>
      </c>
      <c r="C566" s="2" t="s">
        <v>1094</v>
      </c>
      <c r="D566" s="1"/>
      <c r="E566" s="1" t="s">
        <v>1192</v>
      </c>
      <c r="F566" s="67">
        <v>578162224</v>
      </c>
      <c r="G566" s="62">
        <v>98.52</v>
      </c>
      <c r="H566" s="10">
        <f t="shared" si="280"/>
        <v>0.9852</v>
      </c>
      <c r="I566" s="40">
        <v>3001849.03</v>
      </c>
      <c r="J566" s="40">
        <v>278467.52</v>
      </c>
      <c r="K566" s="40">
        <v>0</v>
      </c>
      <c r="L566" s="40">
        <v>321139.04</v>
      </c>
      <c r="M566" s="48">
        <f t="shared" si="260"/>
        <v>3601455.59</v>
      </c>
      <c r="N566" s="40">
        <v>4150592</v>
      </c>
      <c r="O566" s="40">
        <v>5243413.09</v>
      </c>
      <c r="P566" s="40">
        <v>0</v>
      </c>
      <c r="Q566" s="4">
        <f t="shared" si="279"/>
        <v>9394005.09</v>
      </c>
      <c r="R566" s="40">
        <v>1981865.94</v>
      </c>
      <c r="S566" s="40">
        <v>115667</v>
      </c>
      <c r="T566" s="4">
        <f t="shared" si="278"/>
        <v>2097532.94</v>
      </c>
      <c r="U566" s="4">
        <f t="shared" si="277"/>
        <v>15092993.62</v>
      </c>
      <c r="V566" s="5">
        <f t="shared" si="261"/>
        <v>0.3627931492113535</v>
      </c>
      <c r="W566" s="5">
        <f t="shared" si="275"/>
        <v>1.6248043715149403</v>
      </c>
      <c r="X566" s="5">
        <f t="shared" si="276"/>
        <v>0.6229143725585226</v>
      </c>
      <c r="Y566" s="53"/>
      <c r="Z566" s="12">
        <f t="shared" si="262"/>
        <v>2.610511893284816</v>
      </c>
      <c r="AA566" s="14">
        <v>217823.2130177515</v>
      </c>
      <c r="AB566" s="18">
        <f t="shared" si="273"/>
        <v>5686.300882163523</v>
      </c>
      <c r="AC566" s="19">
        <v>337.32855068040004</v>
      </c>
      <c r="AD566" s="18">
        <f t="shared" si="269"/>
        <v>5348.972331483123</v>
      </c>
      <c r="AE566" s="21"/>
      <c r="AF566" s="2">
        <f t="shared" si="281"/>
        <v>586847568.0064962</v>
      </c>
      <c r="AG566" s="5">
        <f t="shared" si="263"/>
        <v>0.6136952398446565</v>
      </c>
      <c r="AH566" s="5">
        <f t="shared" si="264"/>
        <v>1.6007572668165189</v>
      </c>
      <c r="AI566" s="5">
        <f t="shared" si="265"/>
        <v>0.33771392232779285</v>
      </c>
      <c r="AJ566" s="5">
        <f t="shared" si="266"/>
        <v>2.5718763172642007</v>
      </c>
      <c r="AL566" s="14">
        <v>5416.765657550671</v>
      </c>
      <c r="AM566" s="13">
        <f t="shared" si="267"/>
        <v>269.5352246128523</v>
      </c>
      <c r="AN566" s="29">
        <f t="shared" si="282"/>
        <v>0.04975943979358515</v>
      </c>
      <c r="AO566" s="71"/>
      <c r="AP566" s="93">
        <v>3783050.31</v>
      </c>
      <c r="AQ566" s="93">
        <v>4278887.94</v>
      </c>
      <c r="AR566" s="16">
        <f t="shared" si="283"/>
        <v>495837.63000000035</v>
      </c>
      <c r="AS566" s="73">
        <f t="shared" si="284"/>
        <v>0.13106820934665295</v>
      </c>
    </row>
    <row r="567" spans="1:45" ht="12.75">
      <c r="A567" s="1" t="s">
        <v>1131</v>
      </c>
      <c r="B567" s="1" t="s">
        <v>1132</v>
      </c>
      <c r="C567" s="2" t="s">
        <v>1094</v>
      </c>
      <c r="D567" s="1"/>
      <c r="F567" s="67">
        <v>369621888</v>
      </c>
      <c r="G567" s="62">
        <v>70.76</v>
      </c>
      <c r="H567" s="10">
        <f t="shared" si="280"/>
        <v>0.7076</v>
      </c>
      <c r="I567" s="40">
        <v>2810028.13</v>
      </c>
      <c r="J567" s="89">
        <v>260622.97</v>
      </c>
      <c r="K567" s="40">
        <v>0</v>
      </c>
      <c r="L567" s="40">
        <v>300559.91</v>
      </c>
      <c r="M567" s="48">
        <f t="shared" si="260"/>
        <v>3371211.0100000002</v>
      </c>
      <c r="N567" s="40">
        <v>5160931</v>
      </c>
      <c r="O567" s="89">
        <v>0</v>
      </c>
      <c r="P567" s="40">
        <v>0</v>
      </c>
      <c r="Q567" s="4">
        <f t="shared" si="279"/>
        <v>5160931</v>
      </c>
      <c r="R567" s="40">
        <v>0</v>
      </c>
      <c r="S567" s="40">
        <v>77621</v>
      </c>
      <c r="T567" s="4">
        <f t="shared" si="278"/>
        <v>77621</v>
      </c>
      <c r="U567" s="4">
        <f t="shared" si="277"/>
        <v>8609763.01</v>
      </c>
      <c r="V567" s="5">
        <f t="shared" si="261"/>
        <v>0.021000109171023986</v>
      </c>
      <c r="W567" s="5">
        <f t="shared" si="275"/>
        <v>1.3962731016622048</v>
      </c>
      <c r="X567" s="5">
        <f t="shared" si="276"/>
        <v>0.9120701775106997</v>
      </c>
      <c r="Y567" s="39"/>
      <c r="Z567" s="12">
        <f t="shared" si="262"/>
        <v>2.3293433883439283</v>
      </c>
      <c r="AA567" s="14">
        <v>129185.67251461989</v>
      </c>
      <c r="AB567" s="18">
        <f t="shared" si="273"/>
        <v>3009.177921406938</v>
      </c>
      <c r="AC567" s="19">
        <v>195.42026831580003</v>
      </c>
      <c r="AD567" s="18">
        <f t="shared" si="269"/>
        <v>2813.757653091138</v>
      </c>
      <c r="AE567" s="21"/>
      <c r="AF567" s="2">
        <f t="shared" si="281"/>
        <v>522359932.165065</v>
      </c>
      <c r="AG567" s="5">
        <f t="shared" si="263"/>
        <v>0.6453808576065713</v>
      </c>
      <c r="AH567" s="5">
        <f t="shared" si="264"/>
        <v>0.9880028467361759</v>
      </c>
      <c r="AI567" s="5">
        <f t="shared" si="265"/>
        <v>0</v>
      </c>
      <c r="AJ567" s="5">
        <f t="shared" si="266"/>
        <v>1.6482433815921638</v>
      </c>
      <c r="AL567" s="14">
        <v>3068.8680935597486</v>
      </c>
      <c r="AM567" s="13">
        <f t="shared" si="267"/>
        <v>-59.690172152810646</v>
      </c>
      <c r="AN567" s="29">
        <f t="shared" si="282"/>
        <v>-0.01945022409991325</v>
      </c>
      <c r="AO567" s="71"/>
      <c r="AP567" s="93">
        <v>2278848</v>
      </c>
      <c r="AQ567" s="93">
        <v>2332423</v>
      </c>
      <c r="AR567" s="16">
        <f t="shared" si="283"/>
        <v>53575</v>
      </c>
      <c r="AS567" s="73">
        <f t="shared" si="284"/>
        <v>0.02350968559552897</v>
      </c>
    </row>
    <row r="568" spans="1:45" ht="12.75">
      <c r="A568" s="1"/>
      <c r="B568" s="1" t="s">
        <v>1133</v>
      </c>
      <c r="C568" s="1"/>
      <c r="D568" s="1"/>
      <c r="E568" s="1">
        <f>COUNTA(E2:E567)</f>
        <v>56</v>
      </c>
      <c r="F568" s="41">
        <f>SUM(F2:F567)</f>
        <v>570093392975</v>
      </c>
      <c r="G568" s="42">
        <f>AVERAGEA(G2:G567)</f>
        <v>72.75229681978801</v>
      </c>
      <c r="H568" s="42">
        <f>AVERAGEA(H2:H567)</f>
        <v>0.7275229681978785</v>
      </c>
      <c r="I568" s="41">
        <f aca="true" t="shared" si="285" ref="I568:Q568">SUM(I2:I567)</f>
        <v>3078798667.5719995</v>
      </c>
      <c r="J568" s="41">
        <f t="shared" si="285"/>
        <v>86437929.75999998</v>
      </c>
      <c r="K568" s="41">
        <f t="shared" si="285"/>
        <v>15475106.999999998</v>
      </c>
      <c r="L568" s="41">
        <f t="shared" si="285"/>
        <v>143738105.3100001</v>
      </c>
      <c r="M568" s="41">
        <f t="shared" si="285"/>
        <v>3324449809.641998</v>
      </c>
      <c r="N568" s="41">
        <f t="shared" si="285"/>
        <v>7726379322.329999</v>
      </c>
      <c r="O568" s="41">
        <f t="shared" si="285"/>
        <v>1743501874.489999</v>
      </c>
      <c r="P568" s="41">
        <f t="shared" si="285"/>
        <v>72644240</v>
      </c>
      <c r="Q568" s="41">
        <f t="shared" si="285"/>
        <v>9542525436.82</v>
      </c>
      <c r="R568" s="78">
        <f>SUM(R2:R567)</f>
        <v>4327838048.489999</v>
      </c>
      <c r="S568" s="41">
        <f>SUM(S2:S567)</f>
        <v>59171358.85000002</v>
      </c>
      <c r="T568" s="41">
        <f>SUM(T2:T567)</f>
        <v>4387009407.339997</v>
      </c>
      <c r="U568" s="41">
        <f>SUM(U2:U567)</f>
        <v>17253984653.80199</v>
      </c>
      <c r="V568" s="84">
        <f>(T568/F568)*100</f>
        <v>0.7695246886561232</v>
      </c>
      <c r="W568" s="43">
        <f>(Q568/F568)*100</f>
        <v>1.6738530132796088</v>
      </c>
      <c r="X568" s="43">
        <f>(M568/F568)*100</f>
        <v>0.5831412625734084</v>
      </c>
      <c r="Y568" s="81">
        <f>COUNTA(Y2:Y567)</f>
        <v>14</v>
      </c>
      <c r="Z568" s="84">
        <f>(U568/F568)*100</f>
        <v>3.02651896450914</v>
      </c>
      <c r="AA568" s="17">
        <v>173109.88339193343</v>
      </c>
      <c r="AB568" s="44">
        <f>(AA568/100)*Z568</f>
        <v>5239.203450296523</v>
      </c>
      <c r="AC568" s="45">
        <f>AVERAGE(AC2:AC567)</f>
        <v>254.80870513158493</v>
      </c>
      <c r="AD568" s="44">
        <f t="shared" si="269"/>
        <v>4984.394745164938</v>
      </c>
      <c r="AE568" s="46"/>
      <c r="AF568" s="41">
        <f>SUM(AF2:AF567)</f>
        <v>823991634589.7338</v>
      </c>
      <c r="AG568" s="43">
        <f>(M568/AF568)*100</f>
        <v>0.4034567427735167</v>
      </c>
      <c r="AH568" s="43">
        <f>(Q568/AF568)*100</f>
        <v>1.1580852324515687</v>
      </c>
      <c r="AI568" s="43">
        <f>(T568/AF568)*100</f>
        <v>0.5324094594145113</v>
      </c>
      <c r="AJ568" s="43">
        <f>(U568/AF568)*100</f>
        <v>2.0939514346395964</v>
      </c>
      <c r="AK568" s="61"/>
      <c r="AL568" s="44">
        <v>4957.783985836065</v>
      </c>
      <c r="AM568" s="13">
        <f>AB568-AL568</f>
        <v>281.4194644604586</v>
      </c>
      <c r="AN568" s="29">
        <f>AM568/AL568</f>
        <v>0.056763155729343644</v>
      </c>
      <c r="AO568" s="71"/>
      <c r="AP568" s="97">
        <f>SUM(AP2:AP567)</f>
        <v>8594158626.519999</v>
      </c>
      <c r="AQ568" s="97">
        <f>SUM(AQ2:AQ567)</f>
        <v>8923590630.310005</v>
      </c>
      <c r="AR568" s="16">
        <f>AQ568-AP568</f>
        <v>329432003.79000664</v>
      </c>
      <c r="AS568" s="73">
        <f>AR568/AP568</f>
        <v>0.03833208323307413</v>
      </c>
    </row>
    <row r="569" spans="1:45" ht="12.75">
      <c r="A569" s="1"/>
      <c r="B569" s="1"/>
      <c r="C569" s="1"/>
      <c r="D569" s="1"/>
      <c r="E569" s="1"/>
      <c r="F569" s="2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48"/>
      <c r="S569" s="2"/>
      <c r="T569" s="2"/>
      <c r="U569" s="2"/>
      <c r="V569" s="82"/>
      <c r="W569" s="5"/>
      <c r="X569" s="5"/>
      <c r="Y569" s="5"/>
      <c r="Z569" s="82"/>
      <c r="AA569" s="17"/>
      <c r="AB569" s="18"/>
      <c r="AC569" s="38"/>
      <c r="AD569" s="18"/>
      <c r="AE569" s="21"/>
      <c r="AF569" s="2"/>
      <c r="AG569" s="5"/>
      <c r="AH569" s="5"/>
      <c r="AI569" s="5"/>
      <c r="AJ569" s="5"/>
      <c r="AM569" s="14"/>
      <c r="AN569" s="29"/>
      <c r="AO569" s="71"/>
      <c r="AR569" s="96" t="s">
        <v>1188</v>
      </c>
      <c r="AS569" s="98">
        <f>AVERAGE(AS2:AS567)</f>
        <v>0.037537318841886165</v>
      </c>
    </row>
    <row r="570" spans="1:41" ht="12.75">
      <c r="A570" s="1"/>
      <c r="B570" s="64" t="s">
        <v>1174</v>
      </c>
      <c r="C570" s="1"/>
      <c r="D570" s="1"/>
      <c r="E570" s="1"/>
      <c r="F570" s="2">
        <v>526949651983</v>
      </c>
      <c r="G570" s="4">
        <v>77.31102473498237</v>
      </c>
      <c r="H570" s="4">
        <v>0.7731102473498235</v>
      </c>
      <c r="I570" s="2">
        <v>2928149520.2200003</v>
      </c>
      <c r="J570" s="2">
        <v>79695791.29300006</v>
      </c>
      <c r="K570" s="2">
        <v>14096677.999999993</v>
      </c>
      <c r="L570" s="2">
        <v>118426971.28999999</v>
      </c>
      <c r="M570" s="2">
        <v>3140368960.803003</v>
      </c>
      <c r="N570" s="2">
        <v>7194928097.25</v>
      </c>
      <c r="O570" s="2">
        <v>1585328414.4499993</v>
      </c>
      <c r="P570" s="2">
        <v>46609545.910000004</v>
      </c>
      <c r="Q570" s="2">
        <v>8815244346.11</v>
      </c>
      <c r="R570" s="48">
        <v>4030391784.4500003</v>
      </c>
      <c r="S570" s="2">
        <v>49249090.94999997</v>
      </c>
      <c r="T570" s="2">
        <v>4079640875.4</v>
      </c>
      <c r="U570" s="2">
        <v>16035254182.313017</v>
      </c>
      <c r="V570" s="82">
        <v>0.7741993680131729</v>
      </c>
      <c r="W570" s="5">
        <v>1.6728817094644157</v>
      </c>
      <c r="X570" s="5">
        <v>0.5959523740048537</v>
      </c>
      <c r="Y570" s="5"/>
      <c r="Z570" s="82">
        <v>3.043033451482445</v>
      </c>
      <c r="AA570" s="17">
        <v>162922.42806009343</v>
      </c>
      <c r="AB570" s="18">
        <v>4957.783985836065</v>
      </c>
      <c r="AC570" s="18">
        <v>508.37727004443366</v>
      </c>
      <c r="AD570" s="18">
        <v>4449.4067157916315</v>
      </c>
      <c r="AE570" s="21"/>
      <c r="AF570" s="2">
        <v>721225162538.9104</v>
      </c>
      <c r="AG570" s="5">
        <v>0.4354214361778564</v>
      </c>
      <c r="AH570" s="5">
        <v>1.2222596775572725</v>
      </c>
      <c r="AI570" s="5">
        <v>0.5656542626769351</v>
      </c>
      <c r="AJ570" s="5">
        <v>2.2233353764120656</v>
      </c>
      <c r="AM570" s="14"/>
      <c r="AN570" s="29"/>
      <c r="AO570" s="71"/>
    </row>
    <row r="571" spans="1:39" ht="12.75">
      <c r="A571" s="1"/>
      <c r="B571" s="1" t="s">
        <v>1156</v>
      </c>
      <c r="C571" s="1"/>
      <c r="D571" s="1"/>
      <c r="E571" s="1"/>
      <c r="F571" s="31">
        <f>F568-F570</f>
        <v>43143740992</v>
      </c>
      <c r="G571" s="1"/>
      <c r="H571" s="1"/>
      <c r="I571" s="31">
        <f aca="true" t="shared" si="286" ref="I571:X571">I568-I570</f>
        <v>150649147.35199928</v>
      </c>
      <c r="J571" s="31">
        <f t="shared" si="286"/>
        <v>6742138.466999918</v>
      </c>
      <c r="K571" s="31">
        <f t="shared" si="286"/>
        <v>1378429.0000000056</v>
      </c>
      <c r="L571" s="31">
        <f t="shared" si="286"/>
        <v>25311134.0200001</v>
      </c>
      <c r="M571" s="31">
        <f t="shared" si="286"/>
        <v>184080848.83899498</v>
      </c>
      <c r="N571" s="31">
        <f t="shared" si="286"/>
        <v>531451225.07999897</v>
      </c>
      <c r="O571" s="31">
        <f t="shared" si="286"/>
        <v>158173460.03999972</v>
      </c>
      <c r="P571" s="31">
        <f t="shared" si="286"/>
        <v>26034694.089999996</v>
      </c>
      <c r="Q571" s="31">
        <f t="shared" si="286"/>
        <v>727281090.7099991</v>
      </c>
      <c r="R571" s="79">
        <f t="shared" si="286"/>
        <v>297446264.03999853</v>
      </c>
      <c r="S571" s="31">
        <f t="shared" si="286"/>
        <v>9922267.900000043</v>
      </c>
      <c r="T571" s="31">
        <f t="shared" si="286"/>
        <v>307368531.9399972</v>
      </c>
      <c r="U571" s="31">
        <f t="shared" si="286"/>
        <v>1218730471.4889736</v>
      </c>
      <c r="V571" s="83">
        <f t="shared" si="286"/>
        <v>-0.0046746793570496825</v>
      </c>
      <c r="W571" s="32">
        <f t="shared" si="286"/>
        <v>0.0009713038151930586</v>
      </c>
      <c r="X571" s="32">
        <f t="shared" si="286"/>
        <v>-0.01281111143144531</v>
      </c>
      <c r="Y571" s="32"/>
      <c r="Z571" s="85">
        <f>Z568-Z570</f>
        <v>-0.016514486973305154</v>
      </c>
      <c r="AA571" s="31">
        <f>AA568-AA570</f>
        <v>10187.45533184</v>
      </c>
      <c r="AB571" s="18">
        <f>AB568-AB570</f>
        <v>281.4194644604586</v>
      </c>
      <c r="AC571" s="18">
        <f>AC568-AC570</f>
        <v>-253.56856491284873</v>
      </c>
      <c r="AD571" s="31">
        <f>AD568-AD570</f>
        <v>534.9880293733067</v>
      </c>
      <c r="AE571" s="23"/>
      <c r="AF571" s="31">
        <f>AF568-AF570</f>
        <v>102766472050.82336</v>
      </c>
      <c r="AG571" s="32">
        <f>AG568-AG570</f>
        <v>-0.03196469340433972</v>
      </c>
      <c r="AH571" s="32">
        <f>AH568-AH570</f>
        <v>-0.0641744451057038</v>
      </c>
      <c r="AI571" s="32">
        <f>AI568-AI570</f>
        <v>-0.03324480326242374</v>
      </c>
      <c r="AJ571" s="32">
        <f>AJ568-AJ570</f>
        <v>-0.12938394177246915</v>
      </c>
      <c r="AL571" s="31"/>
      <c r="AM571" s="31"/>
    </row>
    <row r="572" spans="1:39" ht="12.75">
      <c r="A572" s="1"/>
      <c r="B572" s="1" t="s">
        <v>1155</v>
      </c>
      <c r="C572" s="1"/>
      <c r="D572" s="1"/>
      <c r="E572" s="1"/>
      <c r="F572" s="34">
        <f>F571/F570</f>
        <v>0.08187450324645412</v>
      </c>
      <c r="G572" s="1"/>
      <c r="H572" s="1"/>
      <c r="I572" s="34">
        <f aca="true" t="shared" si="287" ref="I572:X572">I571/I570</f>
        <v>0.05144858427198096</v>
      </c>
      <c r="J572" s="34">
        <f t="shared" si="287"/>
        <v>0.08459842555816498</v>
      </c>
      <c r="K572" s="34">
        <f t="shared" si="287"/>
        <v>0.09778396016423205</v>
      </c>
      <c r="L572" s="34">
        <f t="shared" si="287"/>
        <v>0.21372778298972997</v>
      </c>
      <c r="M572" s="34">
        <f t="shared" si="287"/>
        <v>0.05861758638447531</v>
      </c>
      <c r="N572" s="34">
        <f t="shared" si="287"/>
        <v>0.07386470273179337</v>
      </c>
      <c r="O572" s="34">
        <f t="shared" si="287"/>
        <v>0.09977330791416812</v>
      </c>
      <c r="P572" s="34">
        <f t="shared" si="287"/>
        <v>0.5585700006662003</v>
      </c>
      <c r="Q572" s="34">
        <f t="shared" si="287"/>
        <v>0.08250265814026293</v>
      </c>
      <c r="R572" s="34">
        <f t="shared" si="287"/>
        <v>0.07380083127094528</v>
      </c>
      <c r="S572" s="34">
        <f t="shared" si="287"/>
        <v>0.20147108725465823</v>
      </c>
      <c r="T572" s="34">
        <f t="shared" si="287"/>
        <v>0.07534205615827898</v>
      </c>
      <c r="U572" s="34">
        <f t="shared" si="287"/>
        <v>0.07600319007311034</v>
      </c>
      <c r="V572" s="90">
        <f t="shared" si="287"/>
        <v>-0.0060380821144898475</v>
      </c>
      <c r="W572" s="34">
        <f t="shared" si="287"/>
        <v>0.0005806171528434178</v>
      </c>
      <c r="X572" s="34">
        <f t="shared" si="287"/>
        <v>-0.021496871210283947</v>
      </c>
      <c r="Y572" s="34"/>
      <c r="Z572" s="86">
        <f>Z571/Z570</f>
        <v>-0.005426981739310145</v>
      </c>
      <c r="AA572" s="34">
        <f>AA571/AA570</f>
        <v>0.06252948383559806</v>
      </c>
      <c r="AB572" s="34">
        <f>AB571/AB570</f>
        <v>0.056763155729343644</v>
      </c>
      <c r="AC572" s="34">
        <f>AC571/AC570</f>
        <v>-0.4987802953713609</v>
      </c>
      <c r="AD572" s="34">
        <f>AD571/AD570</f>
        <v>0.1202380594865719</v>
      </c>
      <c r="AF572" s="34">
        <f>AF571/AF570</f>
        <v>0.14248875023863172</v>
      </c>
      <c r="AG572" s="34">
        <f>AG571/AG570</f>
        <v>-0.07341093191214204</v>
      </c>
      <c r="AH572" s="34">
        <f>AH571/AH570</f>
        <v>-0.052504755154779065</v>
      </c>
      <c r="AI572" s="34">
        <f>AI571/AI570</f>
        <v>-0.058772302192321685</v>
      </c>
      <c r="AJ572" s="34">
        <f>AJ571/AJ570</f>
        <v>-0.058193623483499844</v>
      </c>
      <c r="AL572" s="34"/>
      <c r="AM572" s="34"/>
    </row>
    <row r="574" spans="6:9" ht="12.75">
      <c r="F574" s="87" t="s">
        <v>1183</v>
      </c>
      <c r="G574" s="87" t="s">
        <v>1184</v>
      </c>
      <c r="H574" s="87" t="s">
        <v>1162</v>
      </c>
      <c r="I574" s="87" t="s">
        <v>1155</v>
      </c>
    </row>
    <row r="575" spans="2:9" ht="12.75">
      <c r="B575" s="14" t="s">
        <v>1175</v>
      </c>
      <c r="F575" s="14">
        <v>11896663426</v>
      </c>
      <c r="G575" s="14">
        <v>12560125134</v>
      </c>
      <c r="H575" s="14">
        <f>G575-F575</f>
        <v>663461708</v>
      </c>
      <c r="I575" s="30">
        <f>H575/F575</f>
        <v>0.055768721383679165</v>
      </c>
    </row>
    <row r="576" spans="2:9" ht="12.75">
      <c r="B576" s="14" t="s">
        <v>1176</v>
      </c>
      <c r="F576" s="14">
        <v>384978518983</v>
      </c>
      <c r="G576" s="14">
        <v>415254308215</v>
      </c>
      <c r="H576" s="14">
        <f aca="true" t="shared" si="288" ref="H576:H582">G576-F576</f>
        <v>30275789232</v>
      </c>
      <c r="I576" s="30">
        <f aca="true" t="shared" si="289" ref="I576:I582">H576/F576</f>
        <v>0.07864280145286996</v>
      </c>
    </row>
    <row r="577" spans="2:9" ht="12.75">
      <c r="B577" s="14" t="s">
        <v>1177</v>
      </c>
      <c r="F577" s="14">
        <v>4381758275</v>
      </c>
      <c r="G577" s="14">
        <v>4767914485</v>
      </c>
      <c r="H577" s="14">
        <f t="shared" si="288"/>
        <v>386156210</v>
      </c>
      <c r="I577" s="30">
        <f t="shared" si="289"/>
        <v>0.08812814075189943</v>
      </c>
    </row>
    <row r="578" spans="2:9" ht="12.75">
      <c r="B578" s="14" t="s">
        <v>1178</v>
      </c>
      <c r="F578" s="14">
        <v>417091352</v>
      </c>
      <c r="G578" s="14">
        <v>416198674</v>
      </c>
      <c r="H578" s="14">
        <f t="shared" si="288"/>
        <v>-892678</v>
      </c>
      <c r="I578" s="30">
        <f t="shared" si="289"/>
        <v>-0.002140245765632657</v>
      </c>
    </row>
    <row r="579" spans="2:9" ht="12.75">
      <c r="B579" s="14" t="s">
        <v>1179</v>
      </c>
      <c r="F579" s="14">
        <v>80827515063</v>
      </c>
      <c r="G579" s="14">
        <v>89558324735</v>
      </c>
      <c r="H579" s="14">
        <f t="shared" si="288"/>
        <v>8730809672</v>
      </c>
      <c r="I579" s="30">
        <f t="shared" si="289"/>
        <v>0.10801779153045692</v>
      </c>
    </row>
    <row r="580" spans="2:9" ht="12.75">
      <c r="B580" s="14" t="s">
        <v>1180</v>
      </c>
      <c r="F580" s="14">
        <v>27699602606</v>
      </c>
      <c r="G580" s="14">
        <v>29260836755</v>
      </c>
      <c r="H580" s="14">
        <f t="shared" si="288"/>
        <v>1561234149</v>
      </c>
      <c r="I580" s="30">
        <f t="shared" si="289"/>
        <v>0.05636305225049769</v>
      </c>
    </row>
    <row r="581" spans="2:9" ht="12.75">
      <c r="B581" s="14" t="s">
        <v>1181</v>
      </c>
      <c r="F581" s="14">
        <v>14615065583</v>
      </c>
      <c r="G581" s="14">
        <v>16111338500</v>
      </c>
      <c r="H581" s="14">
        <f t="shared" si="288"/>
        <v>1496272917</v>
      </c>
      <c r="I581" s="30">
        <f t="shared" si="289"/>
        <v>0.10237880278419274</v>
      </c>
    </row>
    <row r="582" spans="2:9" ht="12.75">
      <c r="B582" s="14" t="s">
        <v>1182</v>
      </c>
      <c r="F582" s="14">
        <v>524816215288</v>
      </c>
      <c r="G582" s="14">
        <v>567929046498</v>
      </c>
      <c r="H582" s="14">
        <f t="shared" si="288"/>
        <v>43112831210</v>
      </c>
      <c r="I582" s="30">
        <f t="shared" si="289"/>
        <v>0.08214843587929395</v>
      </c>
    </row>
    <row r="583" ht="12.75">
      <c r="G583" s="91"/>
    </row>
    <row r="584" spans="2:9" ht="12.75">
      <c r="B584" s="88" t="s">
        <v>1185</v>
      </c>
      <c r="F584" s="14">
        <v>123142183252</v>
      </c>
      <c r="G584" s="14">
        <v>134930499990</v>
      </c>
      <c r="H584" s="14">
        <f>G584-F584</f>
        <v>11788316738</v>
      </c>
      <c r="I584" s="30">
        <f>H584/F584</f>
        <v>0.09572931408789637</v>
      </c>
    </row>
  </sheetData>
  <conditionalFormatting sqref="AC168 AC499 AC557 AC87">
    <cfRule type="cellIs" priority="1" dxfId="0" operator="equal" stopIfTrue="1">
      <formula>0</formula>
    </cfRule>
  </conditionalFormatting>
  <printOptions/>
  <pageMargins left="0.5" right="0.5" top="0.5" bottom="0.5" header="0.5" footer="0.5"/>
  <pageSetup fitToHeight="15" fitToWidth="1" horizontalDpi="300" verticalDpi="300" orientation="portrait" paperSize="5" scale="15" r:id="rId1"/>
  <headerFooter alignWithMargins="0">
    <oddHeader xml:space="preserve">&amp;LDLGS - 2003 Tax Rate Information&amp;C&amp;D&amp;RPage &amp;P    </oddHeader>
  </headerFooter>
  <rowBreaks count="4" manualBreakCount="4">
    <brk id="53" max="255" man="1"/>
    <brk id="110" max="255" man="1"/>
    <brk id="167" max="255" man="1"/>
    <brk id="224" max="255" man="1"/>
  </rowBreaks>
  <colBreaks count="4" manualBreakCount="4">
    <brk id="9" max="65535" man="1"/>
    <brk id="17" max="65535" man="1"/>
    <brk id="31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2000 Taxes</dc:title>
  <dc:subject/>
  <dc:creator>Marc Pfeiffer</dc:creator>
  <cp:keywords/>
  <dc:description/>
  <cp:lastModifiedBy>eugene.mccarthy</cp:lastModifiedBy>
  <cp:lastPrinted>2004-01-22T15:11:16Z</cp:lastPrinted>
  <dcterms:created xsi:type="dcterms:W3CDTF">1999-11-19T22:34:15Z</dcterms:created>
  <dcterms:modified xsi:type="dcterms:W3CDTF">2008-03-05T18:45:14Z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